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acorp.sharepoint.com/sites/GRP-Tertialrapporter/Shared Documents/General/Förfalloprofil till hemsidan/1 Förfallofiler till hemsidan/"/>
    </mc:Choice>
  </mc:AlternateContent>
  <xr:revisionPtr revIDLastSave="18" documentId="8_{15275DB2-9525-40D2-B383-0EC293F8DD7F}" xr6:coauthVersionLast="47" xr6:coauthVersionMax="47" xr10:uidLastSave="{E259C0FF-184B-40B1-9D6B-A645590D1531}"/>
  <bookViews>
    <workbookView xWindow="-28920" yWindow="-120" windowWidth="29040" windowHeight="15720" xr2:uid="{00000000-000D-0000-FFFF-FFFF00000000}"/>
  </bookViews>
  <sheets>
    <sheet name="SVE 25T3" sheetId="9" r:id="rId1"/>
    <sheet name="SVE 25T2" sheetId="8" r:id="rId2"/>
    <sheet name="SVE 25T1" sheetId="7" r:id="rId3"/>
    <sheet name="SVE24Q4" sheetId="6" r:id="rId4"/>
    <sheet name="SVE24Q3" sheetId="5" r:id="rId5"/>
    <sheet name="SVE24Q2" sheetId="4" r:id="rId6"/>
    <sheet name="SVE24Q1" sheetId="1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9" l="1"/>
  <c r="A18" i="9"/>
  <c r="A17" i="9"/>
  <c r="A16" i="9"/>
  <c r="A15" i="9"/>
  <c r="A14" i="9"/>
  <c r="G19" i="9" l="1"/>
  <c r="F19" i="9"/>
  <c r="E19" i="9"/>
  <c r="D19" i="9"/>
  <c r="C19" i="9"/>
  <c r="B19" i="9"/>
  <c r="G18" i="9"/>
  <c r="F18" i="9"/>
  <c r="E18" i="9"/>
  <c r="D18" i="9"/>
  <c r="C18" i="9"/>
  <c r="B18" i="9"/>
  <c r="I17" i="9"/>
  <c r="G17" i="9"/>
  <c r="F17" i="9"/>
  <c r="E17" i="9"/>
  <c r="D17" i="9"/>
  <c r="C17" i="9"/>
  <c r="B17" i="9"/>
  <c r="G16" i="9"/>
  <c r="F16" i="9"/>
  <c r="E16" i="9"/>
  <c r="D16" i="9"/>
  <c r="C16" i="9"/>
  <c r="B16" i="9"/>
  <c r="G15" i="9"/>
  <c r="F15" i="9"/>
  <c r="E15" i="9"/>
  <c r="D15" i="9"/>
  <c r="C15" i="9"/>
  <c r="B15" i="9"/>
  <c r="G14" i="9"/>
  <c r="F14" i="9"/>
  <c r="E14" i="9"/>
  <c r="D14" i="9"/>
  <c r="C14" i="9"/>
  <c r="C20" i="9" s="1"/>
  <c r="B14" i="9"/>
  <c r="G10" i="9"/>
  <c r="F10" i="9"/>
  <c r="E10" i="9"/>
  <c r="D10" i="9"/>
  <c r="C10" i="9"/>
  <c r="B10" i="9"/>
  <c r="I9" i="9"/>
  <c r="I19" i="9" s="1"/>
  <c r="H9" i="9"/>
  <c r="H19" i="9" s="1"/>
  <c r="I8" i="9"/>
  <c r="I18" i="9" s="1"/>
  <c r="H8" i="9"/>
  <c r="H18" i="9" s="1"/>
  <c r="I7" i="9"/>
  <c r="H7" i="9"/>
  <c r="H17" i="9" s="1"/>
  <c r="I6" i="9"/>
  <c r="I16" i="9" s="1"/>
  <c r="H6" i="9"/>
  <c r="H16" i="9" s="1"/>
  <c r="I5" i="9"/>
  <c r="I15" i="9" s="1"/>
  <c r="H5" i="9"/>
  <c r="H15" i="9" s="1"/>
  <c r="I4" i="9"/>
  <c r="I14" i="9" s="1"/>
  <c r="H4" i="9"/>
  <c r="H14" i="9" s="1"/>
  <c r="G19" i="8"/>
  <c r="F19" i="8"/>
  <c r="E19" i="8"/>
  <c r="D19" i="8"/>
  <c r="C19" i="8"/>
  <c r="B19" i="8"/>
  <c r="G18" i="8"/>
  <c r="F18" i="8"/>
  <c r="E18" i="8"/>
  <c r="D18" i="8"/>
  <c r="C18" i="8"/>
  <c r="B18" i="8"/>
  <c r="G17" i="8"/>
  <c r="F17" i="8"/>
  <c r="E17" i="8"/>
  <c r="D17" i="8"/>
  <c r="C17" i="8"/>
  <c r="B17" i="8"/>
  <c r="I16" i="8"/>
  <c r="G16" i="8"/>
  <c r="F16" i="8"/>
  <c r="E16" i="8"/>
  <c r="D16" i="8"/>
  <c r="C16" i="8"/>
  <c r="B16" i="8"/>
  <c r="G15" i="8"/>
  <c r="F15" i="8"/>
  <c r="E15" i="8"/>
  <c r="D15" i="8"/>
  <c r="C15" i="8"/>
  <c r="B15" i="8"/>
  <c r="G14" i="8"/>
  <c r="F14" i="8"/>
  <c r="F20" i="8" s="1"/>
  <c r="E14" i="8"/>
  <c r="D14" i="8"/>
  <c r="D20" i="8" s="1"/>
  <c r="C14" i="8"/>
  <c r="B14" i="8"/>
  <c r="B20" i="8" s="1"/>
  <c r="G10" i="8"/>
  <c r="F10" i="8"/>
  <c r="E10" i="8"/>
  <c r="D10" i="8"/>
  <c r="C10" i="8"/>
  <c r="B10" i="8"/>
  <c r="I9" i="8"/>
  <c r="I19" i="8" s="1"/>
  <c r="H9" i="8"/>
  <c r="H19" i="8" s="1"/>
  <c r="I8" i="8"/>
  <c r="I18" i="8" s="1"/>
  <c r="H8" i="8"/>
  <c r="H18" i="8" s="1"/>
  <c r="I7" i="8"/>
  <c r="I17" i="8" s="1"/>
  <c r="H7" i="8"/>
  <c r="H17" i="8" s="1"/>
  <c r="I6" i="8"/>
  <c r="H6" i="8"/>
  <c r="H16" i="8" s="1"/>
  <c r="I5" i="8"/>
  <c r="I15" i="8" s="1"/>
  <c r="H5" i="8"/>
  <c r="H15" i="8" s="1"/>
  <c r="I4" i="8"/>
  <c r="I14" i="8" s="1"/>
  <c r="H4" i="8"/>
  <c r="H14" i="8" s="1"/>
  <c r="G19" i="7"/>
  <c r="F19" i="7"/>
  <c r="E19" i="7"/>
  <c r="D19" i="7"/>
  <c r="C19" i="7"/>
  <c r="B19" i="7"/>
  <c r="G18" i="7"/>
  <c r="F18" i="7"/>
  <c r="E18" i="7"/>
  <c r="D18" i="7"/>
  <c r="C18" i="7"/>
  <c r="B18" i="7"/>
  <c r="G17" i="7"/>
  <c r="F17" i="7"/>
  <c r="E17" i="7"/>
  <c r="D17" i="7"/>
  <c r="C17" i="7"/>
  <c r="B17" i="7"/>
  <c r="G16" i="7"/>
  <c r="F16" i="7"/>
  <c r="E16" i="7"/>
  <c r="D16" i="7"/>
  <c r="C16" i="7"/>
  <c r="B16" i="7"/>
  <c r="G15" i="7"/>
  <c r="F15" i="7"/>
  <c r="E15" i="7"/>
  <c r="D15" i="7"/>
  <c r="C15" i="7"/>
  <c r="B15" i="7"/>
  <c r="G14" i="7"/>
  <c r="G20" i="7" s="1"/>
  <c r="F14" i="7"/>
  <c r="F20" i="7" s="1"/>
  <c r="E14" i="7"/>
  <c r="D14" i="7"/>
  <c r="D20" i="7" s="1"/>
  <c r="C14" i="7"/>
  <c r="C20" i="7" s="1"/>
  <c r="B14" i="7"/>
  <c r="B20" i="7" s="1"/>
  <c r="G10" i="7"/>
  <c r="F10" i="7"/>
  <c r="E10" i="7"/>
  <c r="D10" i="7"/>
  <c r="C10" i="7"/>
  <c r="B10" i="7"/>
  <c r="I9" i="7"/>
  <c r="I19" i="7" s="1"/>
  <c r="H9" i="7"/>
  <c r="H19" i="7" s="1"/>
  <c r="I8" i="7"/>
  <c r="I18" i="7" s="1"/>
  <c r="H8" i="7"/>
  <c r="H18" i="7" s="1"/>
  <c r="I7" i="7"/>
  <c r="I17" i="7" s="1"/>
  <c r="H7" i="7"/>
  <c r="H17" i="7" s="1"/>
  <c r="I6" i="7"/>
  <c r="I16" i="7" s="1"/>
  <c r="H6" i="7"/>
  <c r="H16" i="7" s="1"/>
  <c r="I5" i="7"/>
  <c r="I15" i="7" s="1"/>
  <c r="H5" i="7"/>
  <c r="H15" i="7" s="1"/>
  <c r="I4" i="7"/>
  <c r="I14" i="7" s="1"/>
  <c r="H4" i="7"/>
  <c r="H14" i="7" s="1"/>
  <c r="E14" i="6"/>
  <c r="E19" i="6"/>
  <c r="D20" i="9" l="1"/>
  <c r="E20" i="9"/>
  <c r="F20" i="9"/>
  <c r="G20" i="9"/>
  <c r="B20" i="9"/>
  <c r="I20" i="9"/>
  <c r="H20" i="9"/>
  <c r="H10" i="9"/>
  <c r="I10" i="9"/>
  <c r="E20" i="7"/>
  <c r="E20" i="8"/>
  <c r="G20" i="8"/>
  <c r="H20" i="8"/>
  <c r="C20" i="8"/>
  <c r="I20" i="8"/>
  <c r="H10" i="8"/>
  <c r="I10" i="8"/>
  <c r="H20" i="7"/>
  <c r="I20" i="7"/>
  <c r="H10" i="7"/>
  <c r="I10" i="7"/>
  <c r="G10" i="6" l="1"/>
  <c r="F10" i="6"/>
  <c r="E10" i="6"/>
  <c r="D10" i="6"/>
  <c r="C10" i="6"/>
  <c r="B10" i="6"/>
  <c r="I9" i="6"/>
  <c r="I8" i="6"/>
  <c r="I7" i="6"/>
  <c r="I6" i="6"/>
  <c r="I5" i="6"/>
  <c r="I4" i="6"/>
  <c r="I10" i="6" s="1"/>
  <c r="G19" i="6"/>
  <c r="F19" i="6"/>
  <c r="D19" i="6"/>
  <c r="C19" i="6"/>
  <c r="B19" i="6"/>
  <c r="G18" i="6"/>
  <c r="F18" i="6"/>
  <c r="E18" i="6"/>
  <c r="D18" i="6"/>
  <c r="C18" i="6"/>
  <c r="B18" i="6"/>
  <c r="G17" i="6"/>
  <c r="F17" i="6"/>
  <c r="E17" i="6"/>
  <c r="D17" i="6"/>
  <c r="C17" i="6"/>
  <c r="B17" i="6"/>
  <c r="G16" i="6"/>
  <c r="F16" i="6"/>
  <c r="E16" i="6"/>
  <c r="D16" i="6"/>
  <c r="C16" i="6"/>
  <c r="B16" i="6"/>
  <c r="G15" i="6"/>
  <c r="F15" i="6"/>
  <c r="E15" i="6"/>
  <c r="D15" i="6"/>
  <c r="C15" i="6"/>
  <c r="B15" i="6"/>
  <c r="G14" i="6"/>
  <c r="F14" i="6"/>
  <c r="D14" i="6"/>
  <c r="C14" i="6"/>
  <c r="B14" i="6"/>
  <c r="D20" i="6" l="1"/>
  <c r="C20" i="6"/>
  <c r="G20" i="6"/>
  <c r="E20" i="6"/>
  <c r="F20" i="6"/>
  <c r="B20" i="6"/>
  <c r="I19" i="6"/>
  <c r="H9" i="6"/>
  <c r="H19" i="6" s="1"/>
  <c r="I18" i="6"/>
  <c r="H8" i="6"/>
  <c r="H18" i="6" s="1"/>
  <c r="I17" i="6"/>
  <c r="H7" i="6"/>
  <c r="H17" i="6" s="1"/>
  <c r="I16" i="6"/>
  <c r="H6" i="6"/>
  <c r="H16" i="6" s="1"/>
  <c r="I15" i="6"/>
  <c r="H5" i="6"/>
  <c r="H15" i="6" s="1"/>
  <c r="I14" i="6"/>
  <c r="H4" i="6"/>
  <c r="E22" i="5"/>
  <c r="F21" i="5"/>
  <c r="D21" i="5"/>
  <c r="C21" i="5"/>
  <c r="B21" i="5"/>
  <c r="F20" i="5"/>
  <c r="E20" i="5"/>
  <c r="D20" i="5"/>
  <c r="C20" i="5"/>
  <c r="B20" i="5"/>
  <c r="H19" i="5"/>
  <c r="G19" i="5"/>
  <c r="F19" i="5"/>
  <c r="E19" i="5"/>
  <c r="D19" i="5"/>
  <c r="C19" i="5"/>
  <c r="B19" i="5"/>
  <c r="F18" i="5"/>
  <c r="E18" i="5"/>
  <c r="D18" i="5"/>
  <c r="C18" i="5"/>
  <c r="B18" i="5"/>
  <c r="F17" i="5"/>
  <c r="E17" i="5"/>
  <c r="D17" i="5"/>
  <c r="C17" i="5"/>
  <c r="B17" i="5"/>
  <c r="H16" i="5"/>
  <c r="F16" i="5"/>
  <c r="E16" i="5"/>
  <c r="D16" i="5"/>
  <c r="D22" i="5" s="1"/>
  <c r="C16" i="5"/>
  <c r="C22" i="5" s="1"/>
  <c r="B16" i="5"/>
  <c r="H15" i="5"/>
  <c r="H22" i="5" s="1"/>
  <c r="G15" i="5"/>
  <c r="F15" i="5"/>
  <c r="F22" i="5" s="1"/>
  <c r="D15" i="5"/>
  <c r="C15" i="5"/>
  <c r="B15" i="5"/>
  <c r="B22" i="5" s="1"/>
  <c r="F11" i="5"/>
  <c r="E11" i="5"/>
  <c r="D11" i="5"/>
  <c r="C11" i="5"/>
  <c r="B11" i="5"/>
  <c r="H10" i="5"/>
  <c r="G10" i="5"/>
  <c r="H9" i="5"/>
  <c r="H20" i="5" s="1"/>
  <c r="G9" i="5"/>
  <c r="G20" i="5" s="1"/>
  <c r="H8" i="5"/>
  <c r="G8" i="5"/>
  <c r="H7" i="5"/>
  <c r="H18" i="5" s="1"/>
  <c r="G7" i="5"/>
  <c r="G18" i="5" s="1"/>
  <c r="H6" i="5"/>
  <c r="H17" i="5" s="1"/>
  <c r="G6" i="5"/>
  <c r="G17" i="5" s="1"/>
  <c r="H5" i="5"/>
  <c r="H11" i="5" s="1"/>
  <c r="G5" i="5"/>
  <c r="G16" i="5" s="1"/>
  <c r="H4" i="5"/>
  <c r="G4" i="5"/>
  <c r="H14" i="6" l="1"/>
  <c r="H20" i="6" s="1"/>
  <c r="H10" i="6"/>
  <c r="I20" i="6"/>
  <c r="G22" i="5"/>
  <c r="G11" i="5"/>
  <c r="H4" i="4" l="1"/>
  <c r="C17" i="4" l="1"/>
  <c r="E20" i="4"/>
  <c r="E19" i="4"/>
  <c r="E18" i="4"/>
  <c r="E22" i="4" s="1"/>
  <c r="E17" i="4"/>
  <c r="D17" i="4"/>
  <c r="B17" i="4"/>
  <c r="B22" i="4" s="1"/>
  <c r="E16" i="4"/>
  <c r="D16" i="4"/>
  <c r="F15" i="4"/>
  <c r="D15" i="4"/>
  <c r="C15" i="4"/>
  <c r="F11" i="4"/>
  <c r="E11" i="4"/>
  <c r="D11" i="4"/>
  <c r="C11" i="4"/>
  <c r="B11" i="4"/>
  <c r="H10" i="4"/>
  <c r="G10" i="4"/>
  <c r="H9" i="4"/>
  <c r="H20" i="4" s="1"/>
  <c r="G9" i="4"/>
  <c r="G20" i="4" s="1"/>
  <c r="H8" i="4"/>
  <c r="H19" i="4" s="1"/>
  <c r="G8" i="4"/>
  <c r="G19" i="4" s="1"/>
  <c r="H7" i="4"/>
  <c r="H18" i="4" s="1"/>
  <c r="G7" i="4"/>
  <c r="G18" i="4" s="1"/>
  <c r="H6" i="4"/>
  <c r="H17" i="4" s="1"/>
  <c r="G6" i="4"/>
  <c r="G17" i="4" s="1"/>
  <c r="H5" i="4"/>
  <c r="H16" i="4" s="1"/>
  <c r="G5" i="4"/>
  <c r="G16" i="4" s="1"/>
  <c r="G4" i="4"/>
  <c r="H11" i="4" l="1"/>
  <c r="F22" i="4"/>
  <c r="C22" i="4"/>
  <c r="D22" i="4"/>
  <c r="G11" i="4"/>
  <c r="G12" i="4" s="1"/>
  <c r="G15" i="4"/>
  <c r="G22" i="4" s="1"/>
  <c r="H15" i="4"/>
  <c r="H22" i="4" s="1"/>
  <c r="H20" i="1" l="1"/>
  <c r="H19" i="1"/>
  <c r="G20" i="1"/>
  <c r="G15" i="1"/>
  <c r="E20" i="1"/>
  <c r="C15" i="1"/>
  <c r="C22" i="1" s="1"/>
  <c r="C16" i="1"/>
  <c r="H4" i="1"/>
  <c r="G9" i="1"/>
  <c r="H9" i="1"/>
  <c r="B22" i="1"/>
  <c r="F15" i="1"/>
  <c r="B11" i="1"/>
  <c r="F22" i="1" l="1"/>
  <c r="G10" i="1"/>
  <c r="G8" i="1"/>
  <c r="G7" i="1"/>
  <c r="G6" i="1"/>
  <c r="G5" i="1"/>
  <c r="G4" i="1"/>
  <c r="H8" i="1"/>
  <c r="H10" i="1"/>
  <c r="H7" i="1"/>
  <c r="H6" i="1"/>
  <c r="H5" i="1"/>
  <c r="F11" i="1"/>
  <c r="E11" i="1"/>
  <c r="D11" i="1"/>
  <c r="C11" i="1"/>
  <c r="H11" i="1" l="1"/>
  <c r="G11" i="1"/>
  <c r="H18" i="1" l="1"/>
  <c r="H17" i="1"/>
  <c r="H16" i="1"/>
  <c r="H15" i="1"/>
  <c r="E19" i="1"/>
  <c r="E18" i="1"/>
  <c r="E17" i="1"/>
  <c r="E16" i="1"/>
  <c r="H22" i="1" l="1"/>
  <c r="E22" i="1"/>
  <c r="G19" i="1"/>
  <c r="G18" i="1"/>
  <c r="B17" i="1"/>
  <c r="D17" i="1"/>
  <c r="D16" i="1"/>
  <c r="D15" i="1"/>
  <c r="D22" i="1" l="1"/>
  <c r="G17" i="1"/>
  <c r="G16" i="1"/>
  <c r="G22" i="1" l="1"/>
  <c r="G12" i="1"/>
</calcChain>
</file>

<file path=xl/sharedStrings.xml><?xml version="1.0" encoding="utf-8"?>
<sst xmlns="http://schemas.openxmlformats.org/spreadsheetml/2006/main" count="131" uniqueCount="21">
  <si>
    <t>Per</t>
  </si>
  <si>
    <t>Mkr</t>
  </si>
  <si>
    <t>År</t>
  </si>
  <si>
    <t>Syndikerad bankfacilitet (outnyttjad)</t>
  </si>
  <si>
    <t>Bilateral bankfacilitet (outnyttjad)</t>
  </si>
  <si>
    <t>Syndikerat banklån</t>
  </si>
  <si>
    <t>Noterade obligationer (MTN)</t>
  </si>
  <si>
    <t>Onoterade obligationer (MTN)</t>
  </si>
  <si>
    <t>Övriga lån</t>
  </si>
  <si>
    <t>Total</t>
  </si>
  <si>
    <t>Nyttjat</t>
  </si>
  <si>
    <t>2030 and later</t>
  </si>
  <si>
    <t>Sum</t>
  </si>
  <si>
    <t>Mdkr</t>
  </si>
  <si>
    <t>Diagram</t>
  </si>
  <si>
    <t>Obligationer (MTN)</t>
  </si>
  <si>
    <t>SEK billion</t>
  </si>
  <si>
    <t>Graph</t>
  </si>
  <si>
    <t>2030 och senare</t>
  </si>
  <si>
    <t/>
  </si>
  <si>
    <t>2031 och senare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</si>
</sst>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34">
    <xf numFmtId="0" fontId="0" fillId="0" borderId="0" xfId="0"/>
    <xf numFmtId="3" fontId="0" fillId="0" borderId="0" xfId="0" applyNumberFormat="1"/>
    <xf numFmtId="0" fontId="2" fillId="0" borderId="0" xfId="0" applyFont="1"/>
    <xf numFmtId="0" fontId="2" fillId="0" borderId="0" xfId="2" applyFont="1" applyAlignment="1">
      <alignment wrapText="1"/>
    </xf>
    <xf numFmtId="0" fontId="2" fillId="0" borderId="0" xfId="1" applyFont="1" applyAlignment="1">
      <alignment wrapText="1"/>
    </xf>
    <xf numFmtId="14" fontId="2" fillId="0" borderId="0" xfId="0" applyNumberFormat="1" applyFont="1" applyAlignment="1">
      <alignment horizontal="left"/>
    </xf>
    <xf numFmtId="164" fontId="0" fillId="0" borderId="0" xfId="0" applyNumberFormat="1"/>
    <xf numFmtId="0" fontId="2" fillId="0" borderId="1" xfId="0" applyFont="1" applyBorder="1" applyAlignment="1">
      <alignment vertical="top"/>
    </xf>
    <xf numFmtId="0" fontId="0" fillId="0" borderId="1" xfId="0" applyBorder="1" applyAlignment="1">
      <alignment horizontal="left"/>
    </xf>
    <xf numFmtId="3" fontId="0" fillId="2" borderId="0" xfId="0" applyNumberFormat="1" applyFill="1"/>
    <xf numFmtId="3" fontId="0" fillId="2" borderId="1" xfId="0" applyNumberFormat="1" applyFill="1" applyBorder="1"/>
    <xf numFmtId="3" fontId="0" fillId="3" borderId="1" xfId="0" applyNumberFormat="1" applyFill="1" applyBorder="1"/>
    <xf numFmtId="3" fontId="0" fillId="3" borderId="0" xfId="0" applyNumberFormat="1" applyFill="1"/>
    <xf numFmtId="0" fontId="0" fillId="2" borderId="0" xfId="0" applyFill="1"/>
    <xf numFmtId="0" fontId="0" fillId="0" borderId="1" xfId="0" applyBorder="1"/>
    <xf numFmtId="3" fontId="0" fillId="0" borderId="1" xfId="0" applyNumberFormat="1" applyBorder="1"/>
    <xf numFmtId="0" fontId="2" fillId="0" borderId="1" xfId="1" applyFont="1" applyBorder="1" applyAlignment="1">
      <alignment wrapText="1"/>
    </xf>
    <xf numFmtId="164" fontId="0" fillId="3" borderId="0" xfId="0" applyNumberFormat="1" applyFill="1"/>
    <xf numFmtId="164" fontId="0" fillId="3" borderId="1" xfId="0" applyNumberFormat="1" applyFill="1" applyBorder="1"/>
    <xf numFmtId="164" fontId="0" fillId="3" borderId="2" xfId="0" applyNumberFormat="1" applyFill="1" applyBorder="1"/>
    <xf numFmtId="164" fontId="0" fillId="3" borderId="3" xfId="0" applyNumberFormat="1" applyFill="1" applyBorder="1"/>
    <xf numFmtId="164" fontId="2" fillId="3" borderId="0" xfId="0" applyNumberFormat="1" applyFont="1" applyFill="1"/>
    <xf numFmtId="164" fontId="2" fillId="3" borderId="1" xfId="0" applyNumberFormat="1" applyFont="1" applyFill="1" applyBorder="1"/>
    <xf numFmtId="4" fontId="2" fillId="3" borderId="0" xfId="0" applyNumberFormat="1" applyFont="1" applyFill="1"/>
    <xf numFmtId="4" fontId="2" fillId="3" borderId="1" xfId="0" applyNumberFormat="1" applyFont="1" applyFill="1" applyBorder="1"/>
    <xf numFmtId="0" fontId="0" fillId="0" borderId="3" xfId="0" applyBorder="1" applyAlignment="1">
      <alignment horizontal="left"/>
    </xf>
    <xf numFmtId="164" fontId="0" fillId="3" borderId="4" xfId="0" applyNumberFormat="1" applyFill="1" applyBorder="1"/>
    <xf numFmtId="164" fontId="0" fillId="3" borderId="6" xfId="0" applyNumberFormat="1" applyFill="1" applyBorder="1"/>
    <xf numFmtId="164" fontId="0" fillId="3" borderId="5" xfId="0" applyNumberFormat="1" applyFill="1" applyBorder="1"/>
    <xf numFmtId="3" fontId="0" fillId="2" borderId="4" xfId="0" applyNumberFormat="1" applyFill="1" applyBorder="1"/>
    <xf numFmtId="3" fontId="0" fillId="2" borderId="2" xfId="0" applyNumberFormat="1" applyFill="1" applyBorder="1"/>
    <xf numFmtId="3" fontId="0" fillId="3" borderId="2" xfId="0" applyNumberFormat="1" applyFill="1" applyBorder="1"/>
    <xf numFmtId="3" fontId="0" fillId="3" borderId="6" xfId="0" applyNumberFormat="1" applyFill="1" applyBorder="1"/>
    <xf numFmtId="3" fontId="0" fillId="3" borderId="5" xfId="0" applyNumberFormat="1" applyFill="1" applyBorder="1"/>
  </cellXfs>
  <cellStyles count="4">
    <cellStyle name="Normal" xfId="0" builtinId="0"/>
    <cellStyle name="Normal 2" xfId="3" xr:uid="{965DA7DF-B4AE-4DE3-A2FD-2CD2A1C835E0}"/>
    <cellStyle name="Normal 289 2 3" xfId="1" xr:uid="{00000000-0005-0000-0000-000001000000}"/>
    <cellStyle name="Normal 289 2 3 2" xfId="2" xr:uid="{5411BA4E-0E87-4309-A995-42C48AB7E9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054106419708918E-2"/>
          <c:y val="2.5219942222502442E-2"/>
          <c:w val="0.96989178716058222"/>
          <c:h val="0.82923003759190894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'SVE 25T3'!$G$3</c:f>
              <c:strCache>
                <c:ptCount val="1"/>
                <c:pt idx="0">
                  <c:v>Övriga lån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6.0139862849256223E-2"/>
                  <c:y val="-8.3739047369433325E-3"/>
                </c:manualLayout>
              </c:layout>
              <c:numFmt formatCode="#,##0.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C9-4BD7-B2D0-9C40C2F298E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C9-4BD7-B2D0-9C40C2F298E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C9-4BD7-B2D0-9C40C2F298E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C9-4BD7-B2D0-9C40C2F298E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C9-4BD7-B2D0-9C40C2F298E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C9-4BD7-B2D0-9C40C2F298E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C9-4BD7-B2D0-9C40C2F298E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25T3'!$A$14:$A$19</c:f>
              <c:strCache>
                <c:ptCount val="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 och senare</c:v>
                </c:pt>
              </c:strCache>
            </c:strRef>
          </c:cat>
          <c:val>
            <c:numRef>
              <c:f>'SVE 25T3'!$G$14:$G$19</c:f>
              <c:numCache>
                <c:formatCode>#.##0\.0</c:formatCode>
                <c:ptCount val="6"/>
                <c:pt idx="0">
                  <c:v>0.18384350651</c:v>
                </c:pt>
                <c:pt idx="1">
                  <c:v>7.7744064300000011E-3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C9-4BD7-B2D0-9C40C2F298E5}"/>
            </c:ext>
          </c:extLst>
        </c:ser>
        <c:ser>
          <c:idx val="2"/>
          <c:order val="1"/>
          <c:tx>
            <c:strRef>
              <c:f>'SVE 25T3'!$F$3</c:f>
              <c:strCache>
                <c:ptCount val="1"/>
                <c:pt idx="0">
                  <c:v>Onoterade obligationer (MTN)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5C9-4BD7-B2D0-9C40C2F298E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D8-4094-BEDA-EC83E9E611DE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5C9-4BD7-B2D0-9C40C2F298E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D8-4094-BEDA-EC83E9E611D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5C9-4BD7-B2D0-9C40C2F298E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25T3'!$A$14:$A$19</c:f>
              <c:strCache>
                <c:ptCount val="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 och senare</c:v>
                </c:pt>
              </c:strCache>
            </c:strRef>
          </c:cat>
          <c:val>
            <c:numRef>
              <c:f>'SVE 25T3'!$F$14:$F$19</c:f>
              <c:numCache>
                <c:formatCode>#.##0\.0</c:formatCode>
                <c:ptCount val="6"/>
                <c:pt idx="0">
                  <c:v>0.5</c:v>
                </c:pt>
                <c:pt idx="1">
                  <c:v>0</c:v>
                </c:pt>
                <c:pt idx="2">
                  <c:v>0.5</c:v>
                </c:pt>
                <c:pt idx="3">
                  <c:v>0.5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5C9-4BD7-B2D0-9C40C2F298E5}"/>
            </c:ext>
          </c:extLst>
        </c:ser>
        <c:ser>
          <c:idx val="4"/>
          <c:order val="2"/>
          <c:tx>
            <c:strRef>
              <c:f>'SVE 25T3'!$E$3</c:f>
              <c:strCache>
                <c:ptCount val="1"/>
                <c:pt idx="0">
                  <c:v>Noterade obligationer (MTN)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numFmt formatCode="#,##0.0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05C9-4BD7-B2D0-9C40C2F298E5}"/>
                </c:ext>
              </c:extLst>
            </c:dLbl>
            <c:dLbl>
              <c:idx val="1"/>
              <c:numFmt formatCode="#,##0.0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FD8-4094-BEDA-EC83E9E611DE}"/>
                </c:ext>
              </c:extLst>
            </c:dLbl>
            <c:dLbl>
              <c:idx val="2"/>
              <c:numFmt formatCode="#,##0.0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FD8-4094-BEDA-EC83E9E611DE}"/>
                </c:ext>
              </c:extLst>
            </c:dLbl>
            <c:dLbl>
              <c:idx val="3"/>
              <c:layout>
                <c:manualLayout>
                  <c:x val="1.411111111111111E-3"/>
                  <c:y val="-6.2254901960785078E-3"/>
                </c:manualLayout>
              </c:layout>
              <c:numFmt formatCode="#,##0.0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D8-4094-BEDA-EC83E9E611D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D8-4094-BEDA-EC83E9E611D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5C9-4BD7-B2D0-9C40C2F298E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5C9-4BD7-B2D0-9C40C2F298E5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25T3'!$A$14:$A$19</c:f>
              <c:strCache>
                <c:ptCount val="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 och senare</c:v>
                </c:pt>
              </c:strCache>
            </c:strRef>
          </c:cat>
          <c:val>
            <c:numRef>
              <c:f>'SVE 25T3'!$E$14:$E$19</c:f>
              <c:numCache>
                <c:formatCode>#.##0\.0</c:formatCode>
                <c:ptCount val="6"/>
                <c:pt idx="0">
                  <c:v>2.75</c:v>
                </c:pt>
                <c:pt idx="1">
                  <c:v>3.1459999999999999</c:v>
                </c:pt>
                <c:pt idx="2">
                  <c:v>3.75</c:v>
                </c:pt>
                <c:pt idx="3">
                  <c:v>2.75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5C9-4BD7-B2D0-9C40C2F298E5}"/>
            </c:ext>
          </c:extLst>
        </c:ser>
        <c:ser>
          <c:idx val="3"/>
          <c:order val="3"/>
          <c:tx>
            <c:strRef>
              <c:f>'SVE 25T2'!$D$3</c:f>
              <c:strCache>
                <c:ptCount val="1"/>
              </c:strCache>
            </c:strRef>
          </c:tx>
          <c:invertIfNegative val="0"/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5C9-4BD7-B2D0-9C40C2F298E5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25T2'!$D$14:$D$19</c:f>
            </c:numRef>
          </c:val>
          <c:extLst>
            <c:ext xmlns:c16="http://schemas.microsoft.com/office/drawing/2014/chart" uri="{C3380CC4-5D6E-409C-BE32-E72D297353CC}">
              <c16:uniqueId val="{00000011-05C9-4BD7-B2D0-9C40C2F298E5}"/>
            </c:ext>
          </c:extLst>
        </c:ser>
        <c:ser>
          <c:idx val="1"/>
          <c:order val="4"/>
          <c:tx>
            <c:strRef>
              <c:f>'SVE 25T3'!$C$3</c:f>
              <c:strCache>
                <c:ptCount val="1"/>
                <c:pt idx="0">
                  <c:v>Bilateral bankfacilitet (outnyttjad)</c:v>
                </c:pt>
              </c:strCache>
            </c:strRef>
          </c:tx>
          <c:spPr>
            <a:pattFill prst="ltHorz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28575">
              <a:solidFill>
                <a:schemeClr val="bg1">
                  <a:lumMod val="85000"/>
                </a:schemeClr>
              </a:solidFill>
              <a:prstDash val="sysDash"/>
            </a:ln>
          </c:spPr>
          <c:invertIfNegative val="0"/>
          <c:dLbls>
            <c:dLbl>
              <c:idx val="0"/>
              <c:layout>
                <c:manualLayout>
                  <c:x val="-2.5400000000000006E-2"/>
                  <c:y val="-4.15032679738562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5C9-4BD7-B2D0-9C40C2F298E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D8-4094-BEDA-EC83E9E611D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5C9-4BD7-B2D0-9C40C2F298E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5C9-4BD7-B2D0-9C40C2F298E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5C9-4BD7-B2D0-9C40C2F298E5}"/>
                </c:ext>
              </c:extLst>
            </c:dLbl>
            <c:numFmt formatCode="#,##0.0" sourceLinked="0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25T3'!$A$14:$A$19</c:f>
              <c:strCache>
                <c:ptCount val="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 och senare</c:v>
                </c:pt>
              </c:strCache>
            </c:strRef>
          </c:cat>
          <c:val>
            <c:numRef>
              <c:f>'SVE 25T3'!$C$14:$C$19</c:f>
              <c:numCache>
                <c:formatCode>#.##0\.0</c:formatCode>
                <c:ptCount val="6"/>
                <c:pt idx="0">
                  <c:v>0.13801054669714799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5C9-4BD7-B2D0-9C40C2F298E5}"/>
            </c:ext>
          </c:extLst>
        </c:ser>
        <c:ser>
          <c:idx val="0"/>
          <c:order val="5"/>
          <c:tx>
            <c:strRef>
              <c:f>'SVE 25T3'!$B$3</c:f>
              <c:strCache>
                <c:ptCount val="1"/>
                <c:pt idx="0">
                  <c:v>Syndikerad bankfacilitet (outnyttjad)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 w="28575">
              <a:solidFill>
                <a:schemeClr val="tx1"/>
              </a:solidFill>
              <a:prstDash val="sysDash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5C9-4BD7-B2D0-9C40C2F298E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5C9-4BD7-B2D0-9C40C2F298E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5C9-4BD7-B2D0-9C40C2F298E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5C9-4BD7-B2D0-9C40C2F298E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5C9-4BD7-B2D0-9C40C2F298E5}"/>
                </c:ext>
              </c:extLst>
            </c:dLbl>
            <c:numFmt formatCode="#,##0.0" sourceLinked="0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25T3'!$A$14:$A$19</c:f>
              <c:strCache>
                <c:ptCount val="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 och senare</c:v>
                </c:pt>
              </c:strCache>
            </c:strRef>
          </c:cat>
          <c:val>
            <c:numRef>
              <c:f>'SVE 25T3'!$B$14:$B$19</c:f>
              <c:numCache>
                <c:formatCode>#.##0\.0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5C9-4BD7-B2D0-9C40C2F29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1969792"/>
        <c:axId val="131971328"/>
        <c:extLst/>
      </c:barChart>
      <c:catAx>
        <c:axId val="13196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sv-SE"/>
          </a:p>
        </c:txPr>
        <c:crossAx val="131971328"/>
        <c:crosses val="autoZero"/>
        <c:auto val="1"/>
        <c:lblAlgn val="ctr"/>
        <c:lblOffset val="100"/>
        <c:noMultiLvlLbl val="0"/>
      </c:catAx>
      <c:valAx>
        <c:axId val="131971328"/>
        <c:scaling>
          <c:orientation val="minMax"/>
        </c:scaling>
        <c:delete val="0"/>
        <c:axPos val="l"/>
        <c:numFmt formatCode="#.##0\.0" sourceLinked="1"/>
        <c:majorTickMark val="out"/>
        <c:minorTickMark val="none"/>
        <c:tickLblPos val="none"/>
        <c:txPr>
          <a:bodyPr/>
          <a:lstStyle/>
          <a:p>
            <a:pPr>
              <a:defRPr sz="1200"/>
            </a:pPr>
            <a:endParaRPr lang="sv-SE"/>
          </a:p>
        </c:txPr>
        <c:crossAx val="1319697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2523888888888888E-2"/>
          <c:y val="0.90888235294117647"/>
          <c:w val="0.81195666666666677"/>
          <c:h val="8.1983660130718949E-2"/>
        </c:manualLayout>
      </c:layout>
      <c:overlay val="0"/>
      <c:txPr>
        <a:bodyPr/>
        <a:lstStyle/>
        <a:p>
          <a:pPr>
            <a:defRPr sz="1200"/>
          </a:pPr>
          <a:endParaRPr lang="sv-S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054106419708918E-2"/>
          <c:y val="2.5219942222502442E-2"/>
          <c:w val="0.96989178716058222"/>
          <c:h val="0.82923003759190894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'SVE 25T2'!$G$3</c:f>
              <c:strCache>
                <c:ptCount val="1"/>
                <c:pt idx="0">
                  <c:v>Övriga lån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6.0139862849256223E-2"/>
                  <c:y val="-8.3739047369433325E-3"/>
                </c:manualLayout>
              </c:layout>
              <c:numFmt formatCode="#,##0.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80-4688-820C-2991DFC5525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80-4688-820C-2991DFC5525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80-4688-820C-2991DFC5525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80-4688-820C-2991DFC5525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80-4688-820C-2991DFC5525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80-4688-820C-2991DFC5525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0-4688-820C-2991DFC5525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25T2'!$G$14:$G$19</c:f>
              <c:numCache>
                <c:formatCode>#\ ##0.0</c:formatCode>
                <c:ptCount val="6"/>
                <c:pt idx="0">
                  <c:v>0.154</c:v>
                </c:pt>
                <c:pt idx="1">
                  <c:v>8.0000000000000002E-3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80-4688-820C-2991DFC55254}"/>
            </c:ext>
          </c:extLst>
        </c:ser>
        <c:ser>
          <c:idx val="2"/>
          <c:order val="1"/>
          <c:tx>
            <c:strRef>
              <c:f>'SVE 25T2'!$F$3</c:f>
              <c:strCache>
                <c:ptCount val="1"/>
                <c:pt idx="0">
                  <c:v>Onoterade obligationer (MTN)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080-4688-820C-2991DFC5525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080-4688-820C-2991DFC5525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080-4688-820C-2991DFC5525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25T2'!$F$14:$F$19</c:f>
              <c:numCache>
                <c:formatCode>#\ ##0.0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0.5</c:v>
                </c:pt>
                <c:pt idx="4">
                  <c:v>0.5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080-4688-820C-2991DFC55254}"/>
            </c:ext>
          </c:extLst>
        </c:ser>
        <c:ser>
          <c:idx val="4"/>
          <c:order val="2"/>
          <c:tx>
            <c:strRef>
              <c:f>'SVE 25T2'!$E$3</c:f>
              <c:strCache>
                <c:ptCount val="1"/>
                <c:pt idx="0">
                  <c:v>Noterade obligationer (MTN)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080-4688-820C-2991DFC5525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080-4688-820C-2991DFC5525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080-4688-820C-2991DFC55254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25T2'!$E$14:$E$19</c:f>
              <c:numCache>
                <c:formatCode>#\ ##0.0</c:formatCode>
                <c:ptCount val="6"/>
                <c:pt idx="0">
                  <c:v>0</c:v>
                </c:pt>
                <c:pt idx="1">
                  <c:v>2.75</c:v>
                </c:pt>
                <c:pt idx="2">
                  <c:v>3.25</c:v>
                </c:pt>
                <c:pt idx="3">
                  <c:v>3.75</c:v>
                </c:pt>
                <c:pt idx="4">
                  <c:v>2.75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080-4688-820C-2991DFC55254}"/>
            </c:ext>
          </c:extLst>
        </c:ser>
        <c:ser>
          <c:idx val="3"/>
          <c:order val="3"/>
          <c:tx>
            <c:strRef>
              <c:f>'SVE 25T2'!$D$3</c:f>
              <c:strCache>
                <c:ptCount val="1"/>
              </c:strCache>
            </c:strRef>
          </c:tx>
          <c:invertIfNegative val="0"/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080-4688-820C-2991DFC55254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25T2'!$D$14:$D$19</c:f>
            </c:numRef>
          </c:val>
          <c:extLst>
            <c:ext xmlns:c16="http://schemas.microsoft.com/office/drawing/2014/chart" uri="{C3380CC4-5D6E-409C-BE32-E72D297353CC}">
              <c16:uniqueId val="{00000018-D080-4688-820C-2991DFC55254}"/>
            </c:ext>
          </c:extLst>
        </c:ser>
        <c:ser>
          <c:idx val="1"/>
          <c:order val="4"/>
          <c:tx>
            <c:strRef>
              <c:f>'SVE 25T2'!$C$3</c:f>
              <c:strCache>
                <c:ptCount val="1"/>
                <c:pt idx="0">
                  <c:v>Bilateral bankfacilitet (outnyttjad)</c:v>
                </c:pt>
              </c:strCache>
            </c:strRef>
          </c:tx>
          <c:spPr>
            <a:pattFill prst="ltHorz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28575">
              <a:solidFill>
                <a:schemeClr val="bg1">
                  <a:lumMod val="85000"/>
                </a:schemeClr>
              </a:solidFill>
              <a:prstDash val="sysDash"/>
            </a:ln>
          </c:spPr>
          <c:invertIfNegative val="0"/>
          <c:dLbls>
            <c:dLbl>
              <c:idx val="0"/>
              <c:layout>
                <c:manualLayout>
                  <c:x val="-2.5400000000000006E-2"/>
                  <c:y val="-4.15032679738562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080-4688-820C-2991DFC5525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080-4688-820C-2991DFC5525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080-4688-820C-2991DFC5525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080-4688-820C-2991DFC55254}"/>
                </c:ext>
              </c:extLst>
            </c:dLbl>
            <c:numFmt formatCode="#,##0.0" sourceLinked="0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25T2'!$C$14:$C$19</c:f>
              <c:numCache>
                <c:formatCode>#\ ##0.0</c:formatCode>
                <c:ptCount val="6"/>
                <c:pt idx="0">
                  <c:v>0.13800000000000001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080-4688-820C-2991DFC55254}"/>
            </c:ext>
          </c:extLst>
        </c:ser>
        <c:ser>
          <c:idx val="0"/>
          <c:order val="5"/>
          <c:tx>
            <c:strRef>
              <c:f>'SVE 25T2'!$B$3</c:f>
              <c:strCache>
                <c:ptCount val="1"/>
                <c:pt idx="0">
                  <c:v>Syndikerad bankfacilitet (outnyttjad)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 w="28575">
              <a:solidFill>
                <a:schemeClr val="tx1"/>
              </a:solidFill>
              <a:prstDash val="sysDash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080-4688-820C-2991DFC5525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080-4688-820C-2991DFC5525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080-4688-820C-2991DFC5525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080-4688-820C-2991DFC5525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080-4688-820C-2991DFC55254}"/>
                </c:ext>
              </c:extLst>
            </c:dLbl>
            <c:numFmt formatCode="#,##0.0" sourceLinked="0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25T2'!$B$14:$B$19</c:f>
              <c:numCache>
                <c:formatCode>#\ 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D080-4688-820C-2991DFC55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1969792"/>
        <c:axId val="131971328"/>
        <c:extLst/>
      </c:barChart>
      <c:catAx>
        <c:axId val="13196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sv-SE"/>
          </a:p>
        </c:txPr>
        <c:crossAx val="131971328"/>
        <c:crosses val="autoZero"/>
        <c:auto val="1"/>
        <c:lblAlgn val="ctr"/>
        <c:lblOffset val="100"/>
        <c:noMultiLvlLbl val="0"/>
      </c:catAx>
      <c:valAx>
        <c:axId val="131971328"/>
        <c:scaling>
          <c:orientation val="minMax"/>
        </c:scaling>
        <c:delete val="0"/>
        <c:axPos val="l"/>
        <c:numFmt formatCode="#\ ##0.0" sourceLinked="1"/>
        <c:majorTickMark val="out"/>
        <c:minorTickMark val="none"/>
        <c:tickLblPos val="none"/>
        <c:txPr>
          <a:bodyPr/>
          <a:lstStyle/>
          <a:p>
            <a:pPr>
              <a:defRPr sz="1200"/>
            </a:pPr>
            <a:endParaRPr lang="sv-SE"/>
          </a:p>
        </c:txPr>
        <c:crossAx val="13196979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1.2523900429567376E-2"/>
          <c:y val="0.90473199795927284"/>
          <c:w val="0.81195666666666677"/>
          <c:h val="8.1983660130718949E-2"/>
        </c:manualLayout>
      </c:layout>
      <c:overlay val="0"/>
      <c:txPr>
        <a:bodyPr/>
        <a:lstStyle/>
        <a:p>
          <a:pPr>
            <a:defRPr sz="1200"/>
          </a:pPr>
          <a:endParaRPr lang="sv-S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054106419708918E-2"/>
          <c:y val="2.5219942222502442E-2"/>
          <c:w val="0.96989178716058222"/>
          <c:h val="0.82923003759190894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'SVE 25T1'!$G$3</c:f>
              <c:strCache>
                <c:ptCount val="1"/>
                <c:pt idx="0">
                  <c:v>Övriga lån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6.0139862849256223E-2"/>
                  <c:y val="-8.3739047369433325E-3"/>
                </c:manualLayout>
              </c:layout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7D-4C2A-A21E-60AFC524E1D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7D-4C2A-A21E-60AFC524E1D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7D-4C2A-A21E-60AFC524E1D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7D-4C2A-A21E-60AFC524E1D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7D-4C2A-A21E-60AFC524E1D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7D-4C2A-A21E-60AFC524E1D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7D-4C2A-A21E-60AFC524E1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25T1'!$G$14:$G$19</c:f>
              <c:numCache>
                <c:formatCode>#\ ##0.0</c:formatCode>
                <c:ptCount val="6"/>
                <c:pt idx="0">
                  <c:v>0.20799999999999999</c:v>
                </c:pt>
                <c:pt idx="1">
                  <c:v>7.0000000000000001E-3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87D-4C2A-A21E-60AFC524E1D9}"/>
            </c:ext>
          </c:extLst>
        </c:ser>
        <c:ser>
          <c:idx val="2"/>
          <c:order val="1"/>
          <c:tx>
            <c:strRef>
              <c:f>'SVE 25T1'!$F$3</c:f>
              <c:strCache>
                <c:ptCount val="1"/>
                <c:pt idx="0">
                  <c:v>Onoterade obligationer (MTN)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7D-4C2A-A21E-60AFC524E1D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B050"/>
                      </a:solidFill>
                    </a:defRPr>
                  </a:pPr>
                  <a:endParaRPr lang="sv-S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287D-4C2A-A21E-60AFC524E1D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7D-4C2A-A21E-60AFC524E1D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B050"/>
                      </a:solidFill>
                    </a:defRPr>
                  </a:pPr>
                  <a:endParaRPr lang="sv-S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287D-4C2A-A21E-60AFC524E1D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B050"/>
                      </a:solidFill>
                    </a:defRPr>
                  </a:pPr>
                  <a:endParaRPr lang="sv-S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287D-4C2A-A21E-60AFC524E1D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87D-4C2A-A21E-60AFC524E1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50"/>
                    </a:solidFill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25T1'!$F$14:$F$19</c:f>
              <c:numCache>
                <c:formatCode>#\ ##0.0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0.5</c:v>
                </c:pt>
                <c:pt idx="4">
                  <c:v>0.5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87D-4C2A-A21E-60AFC524E1D9}"/>
            </c:ext>
          </c:extLst>
        </c:ser>
        <c:ser>
          <c:idx val="4"/>
          <c:order val="2"/>
          <c:tx>
            <c:strRef>
              <c:f>'SVE 25T1'!$E$3</c:f>
              <c:strCache>
                <c:ptCount val="1"/>
                <c:pt idx="0">
                  <c:v>Noterade obligationer (MTN)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87D-4C2A-A21E-60AFC524E1D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87D-4C2A-A21E-60AFC524E1D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87D-4C2A-A21E-60AFC524E1D9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25T1'!$E$14:$E$19</c:f>
              <c:numCache>
                <c:formatCode>#\ ##0.0</c:formatCode>
                <c:ptCount val="6"/>
                <c:pt idx="0">
                  <c:v>0</c:v>
                </c:pt>
                <c:pt idx="1">
                  <c:v>2.75</c:v>
                </c:pt>
                <c:pt idx="2">
                  <c:v>3.25</c:v>
                </c:pt>
                <c:pt idx="3">
                  <c:v>3.75</c:v>
                </c:pt>
                <c:pt idx="4">
                  <c:v>2.75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87D-4C2A-A21E-60AFC524E1D9}"/>
            </c:ext>
          </c:extLst>
        </c:ser>
        <c:ser>
          <c:idx val="3"/>
          <c:order val="3"/>
          <c:tx>
            <c:strRef>
              <c:f>'SVE 25T1'!$D$3</c:f>
              <c:strCache>
                <c:ptCount val="1"/>
                <c:pt idx="0">
                  <c:v>Syndikerat banklån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87D-4C2A-A21E-60AFC524E1D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87D-4C2A-A21E-60AFC524E1D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87D-4C2A-A21E-60AFC524E1D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87D-4C2A-A21E-60AFC524E1D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87D-4C2A-A21E-60AFC524E1D9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25T1'!$D$14:$D$19</c:f>
              <c:numCache>
                <c:formatCode>#\ ##0.0</c:formatCode>
                <c:ptCount val="6"/>
                <c:pt idx="0">
                  <c:v>0.5</c:v>
                </c:pt>
                <c:pt idx="1">
                  <c:v>0.95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87D-4C2A-A21E-60AFC524E1D9}"/>
            </c:ext>
          </c:extLst>
        </c:ser>
        <c:ser>
          <c:idx val="1"/>
          <c:order val="4"/>
          <c:tx>
            <c:strRef>
              <c:f>'SVE 25T1'!$C$3</c:f>
              <c:strCache>
                <c:ptCount val="1"/>
                <c:pt idx="0">
                  <c:v>Bilateral bankfacilitet (outnyttjad)</c:v>
                </c:pt>
              </c:strCache>
            </c:strRef>
          </c:tx>
          <c:spPr>
            <a:pattFill prst="ltHorz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28575">
              <a:solidFill>
                <a:schemeClr val="bg1">
                  <a:lumMod val="85000"/>
                </a:schemeClr>
              </a:solidFill>
              <a:prstDash val="sysDash"/>
            </a:ln>
          </c:spPr>
          <c:invertIfNegative val="0"/>
          <c:dLbls>
            <c:dLbl>
              <c:idx val="0"/>
              <c:layout>
                <c:manualLayout>
                  <c:x val="-2.5400000000000006E-2"/>
                  <c:y val="-4.15032679738562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87D-4C2A-A21E-60AFC524E1D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87D-4C2A-A21E-60AFC524E1D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87D-4C2A-A21E-60AFC524E1D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87D-4C2A-A21E-60AFC524E1D9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25T1'!$C$14:$C$19</c:f>
              <c:numCache>
                <c:formatCode>#\ ##0.0</c:formatCode>
                <c:ptCount val="6"/>
                <c:pt idx="0">
                  <c:v>0.13600000000000001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287D-4C2A-A21E-60AFC524E1D9}"/>
            </c:ext>
          </c:extLst>
        </c:ser>
        <c:ser>
          <c:idx val="0"/>
          <c:order val="5"/>
          <c:tx>
            <c:strRef>
              <c:f>'SVE 25T1'!$B$3</c:f>
              <c:strCache>
                <c:ptCount val="1"/>
                <c:pt idx="0">
                  <c:v>Syndikerad bankfacilitet (outnyttjad)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 w="28575">
              <a:solidFill>
                <a:schemeClr val="tx1"/>
              </a:solidFill>
              <a:prstDash val="sysDash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87D-4C2A-A21E-60AFC524E1D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87D-4C2A-A21E-60AFC524E1D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87D-4C2A-A21E-60AFC524E1D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87D-4C2A-A21E-60AFC524E1D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87D-4C2A-A21E-60AFC524E1D9}"/>
                </c:ext>
              </c:extLst>
            </c:dLbl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25T1'!$B$14:$B$19</c:f>
              <c:numCache>
                <c:formatCode>#\ 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287D-4C2A-A21E-60AFC524E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1969792"/>
        <c:axId val="131971328"/>
        <c:extLst/>
      </c:barChart>
      <c:catAx>
        <c:axId val="13196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sv-SE"/>
          </a:p>
        </c:txPr>
        <c:crossAx val="131971328"/>
        <c:crosses val="autoZero"/>
        <c:auto val="1"/>
        <c:lblAlgn val="ctr"/>
        <c:lblOffset val="100"/>
        <c:noMultiLvlLbl val="0"/>
      </c:catAx>
      <c:valAx>
        <c:axId val="1319713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numFmt formatCode="#\ ##0.0" sourceLinked="1"/>
        <c:majorTickMark val="out"/>
        <c:minorTickMark val="none"/>
        <c:tickLblPos val="none"/>
        <c:txPr>
          <a:bodyPr/>
          <a:lstStyle/>
          <a:p>
            <a:pPr>
              <a:defRPr sz="1200"/>
            </a:pPr>
            <a:endParaRPr lang="sv-SE"/>
          </a:p>
        </c:txPr>
        <c:crossAx val="13196979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1.2523900429567376E-2"/>
          <c:y val="0.90473199795927284"/>
          <c:w val="0.81195666666666677"/>
          <c:h val="8.1983660130718949E-2"/>
        </c:manualLayout>
      </c:layout>
      <c:overlay val="0"/>
      <c:txPr>
        <a:bodyPr/>
        <a:lstStyle/>
        <a:p>
          <a:pPr>
            <a:defRPr sz="1200"/>
          </a:pPr>
          <a:endParaRPr lang="sv-S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054106419708918E-2"/>
          <c:y val="2.5219942222502442E-2"/>
          <c:w val="0.96989178716058222"/>
          <c:h val="0.82923003759190894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SVE24Q4!$G$3</c:f>
              <c:strCache>
                <c:ptCount val="1"/>
                <c:pt idx="0">
                  <c:v>Övriga lån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6.0139862849256223E-2"/>
                  <c:y val="-8.3739047369433325E-3"/>
                </c:manualLayout>
              </c:layout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46-4352-9B3E-4FF49596E62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46-4352-9B3E-4FF49596E62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46-4352-9B3E-4FF49596E62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46-4352-9B3E-4FF49596E62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46-4352-9B3E-4FF49596E62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46-4352-9B3E-4FF49596E62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46-4352-9B3E-4FF49596E6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SVE24Q4!$A$14:$A$19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SVE24Q4!$G$14:$G$19</c:f>
              <c:numCache>
                <c:formatCode>#\ ##0.0</c:formatCode>
                <c:ptCount val="6"/>
                <c:pt idx="0">
                  <c:v>0.19500000000000001</c:v>
                </c:pt>
                <c:pt idx="1">
                  <c:v>8.9999999999999993E-3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E46-4352-9B3E-4FF49596E622}"/>
            </c:ext>
          </c:extLst>
        </c:ser>
        <c:ser>
          <c:idx val="2"/>
          <c:order val="1"/>
          <c:tx>
            <c:strRef>
              <c:f>SVE24Q4!$F$3</c:f>
              <c:strCache>
                <c:ptCount val="1"/>
                <c:pt idx="0">
                  <c:v>Onoterade obligationer (MTN)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46-4352-9B3E-4FF49596E62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B050"/>
                      </a:solidFill>
                    </a:defRPr>
                  </a:pPr>
                  <a:endParaRPr lang="sv-S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5E46-4352-9B3E-4FF49596E62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46-4352-9B3E-4FF49596E62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B050"/>
                      </a:solidFill>
                    </a:defRPr>
                  </a:pPr>
                  <a:endParaRPr lang="sv-S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5E46-4352-9B3E-4FF49596E62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B050"/>
                      </a:solidFill>
                    </a:defRPr>
                  </a:pPr>
                  <a:endParaRPr lang="sv-S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5E46-4352-9B3E-4FF49596E62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E46-4352-9B3E-4FF49596E6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50"/>
                    </a:solidFill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SVE24Q4!$A$14:$A$19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SVE24Q4!$F$14:$F$19</c:f>
              <c:numCache>
                <c:formatCode>#\ ##0.0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0.5</c:v>
                </c:pt>
                <c:pt idx="4">
                  <c:v>0.5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5E46-4352-9B3E-4FF49596E622}"/>
            </c:ext>
          </c:extLst>
        </c:ser>
        <c:ser>
          <c:idx val="4"/>
          <c:order val="2"/>
          <c:tx>
            <c:strRef>
              <c:f>SVE24Q4!$E$3</c:f>
              <c:strCache>
                <c:ptCount val="1"/>
                <c:pt idx="0">
                  <c:v>Noterade obligationer (MTN)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46-4352-9B3E-4FF49596E62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E46-4352-9B3E-4FF49596E62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46-4352-9B3E-4FF49596E622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SVE24Q4!$A$14:$A$19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SVE24Q4!$E$14:$E$19</c:f>
              <c:numCache>
                <c:formatCode>#\ ##0.0</c:formatCode>
                <c:ptCount val="6"/>
                <c:pt idx="0">
                  <c:v>2</c:v>
                </c:pt>
                <c:pt idx="1">
                  <c:v>2.75</c:v>
                </c:pt>
                <c:pt idx="2">
                  <c:v>3.25</c:v>
                </c:pt>
                <c:pt idx="3">
                  <c:v>3.75</c:v>
                </c:pt>
                <c:pt idx="4">
                  <c:v>2.75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E46-4352-9B3E-4FF49596E622}"/>
            </c:ext>
          </c:extLst>
        </c:ser>
        <c:ser>
          <c:idx val="3"/>
          <c:order val="3"/>
          <c:tx>
            <c:strRef>
              <c:f>SVE24Q4!$D$3</c:f>
              <c:strCache>
                <c:ptCount val="1"/>
                <c:pt idx="0">
                  <c:v>Syndikerat banklån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E46-4352-9B3E-4FF49596E62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46-4352-9B3E-4FF49596E62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E46-4352-9B3E-4FF49596E62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E46-4352-9B3E-4FF49596E62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E46-4352-9B3E-4FF49596E622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SVE24Q4!$A$14:$A$19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SVE24Q4!$D$14:$D$19</c:f>
              <c:numCache>
                <c:formatCode>#\ ##0.0</c:formatCode>
                <c:ptCount val="6"/>
                <c:pt idx="0">
                  <c:v>0.5</c:v>
                </c:pt>
                <c:pt idx="1">
                  <c:v>1.75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E46-4352-9B3E-4FF49596E622}"/>
            </c:ext>
          </c:extLst>
        </c:ser>
        <c:ser>
          <c:idx val="1"/>
          <c:order val="4"/>
          <c:tx>
            <c:strRef>
              <c:f>SVE24Q4!$C$3</c:f>
              <c:strCache>
                <c:ptCount val="1"/>
                <c:pt idx="0">
                  <c:v>Bilateral bankfacilitet (outnyttjad)</c:v>
                </c:pt>
              </c:strCache>
            </c:strRef>
          </c:tx>
          <c:spPr>
            <a:pattFill prst="ltHorz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28575">
              <a:solidFill>
                <a:schemeClr val="bg1">
                  <a:lumMod val="85000"/>
                </a:schemeClr>
              </a:solidFill>
              <a:prstDash val="sysDash"/>
            </a:ln>
          </c:spPr>
          <c:invertIfNegative val="0"/>
          <c:dLbls>
            <c:dLbl>
              <c:idx val="0"/>
              <c:layout>
                <c:manualLayout>
                  <c:x val="-2.5400000000000006E-2"/>
                  <c:y val="-4.15032679738562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E46-4352-9B3E-4FF49596E62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E46-4352-9B3E-4FF49596E62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E46-4352-9B3E-4FF49596E62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E46-4352-9B3E-4FF49596E62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E46-4352-9B3E-4FF49596E622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SVE24Q4!$A$14:$A$19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SVE24Q4!$C$14:$C$19</c:f>
              <c:numCache>
                <c:formatCode>#\ ##0.0</c:formatCode>
                <c:ptCount val="6"/>
                <c:pt idx="0">
                  <c:v>0.14000000000000001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E46-4352-9B3E-4FF49596E622}"/>
            </c:ext>
          </c:extLst>
        </c:ser>
        <c:ser>
          <c:idx val="0"/>
          <c:order val="5"/>
          <c:tx>
            <c:strRef>
              <c:f>SVE24Q4!$B$3</c:f>
              <c:strCache>
                <c:ptCount val="1"/>
                <c:pt idx="0">
                  <c:v>Syndikerad bankfacilitet (outnyttjad)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 w="28575">
              <a:solidFill>
                <a:schemeClr val="tx1"/>
              </a:solidFill>
              <a:prstDash val="sysDash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E46-4352-9B3E-4FF49596E62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E46-4352-9B3E-4FF49596E62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E46-4352-9B3E-4FF49596E62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E46-4352-9B3E-4FF49596E62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E46-4352-9B3E-4FF49596E622}"/>
                </c:ext>
              </c:extLst>
            </c:dLbl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SVE24Q4!$A$14:$A$19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SVE24Q4!$B$14:$B$19</c:f>
              <c:numCache>
                <c:formatCode>#\ 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5E46-4352-9B3E-4FF49596E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1969792"/>
        <c:axId val="131971328"/>
        <c:extLst/>
      </c:barChart>
      <c:catAx>
        <c:axId val="13196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sv-SE"/>
          </a:p>
        </c:txPr>
        <c:crossAx val="131971328"/>
        <c:crosses val="autoZero"/>
        <c:auto val="1"/>
        <c:lblAlgn val="ctr"/>
        <c:lblOffset val="100"/>
        <c:noMultiLvlLbl val="0"/>
      </c:catAx>
      <c:valAx>
        <c:axId val="1319713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numFmt formatCode="#\ ##0.0" sourceLinked="1"/>
        <c:majorTickMark val="out"/>
        <c:minorTickMark val="none"/>
        <c:tickLblPos val="none"/>
        <c:txPr>
          <a:bodyPr/>
          <a:lstStyle/>
          <a:p>
            <a:pPr>
              <a:defRPr sz="1200"/>
            </a:pPr>
            <a:endParaRPr lang="sv-SE"/>
          </a:p>
        </c:txPr>
        <c:crossAx val="13196979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1.2523900429567376E-2"/>
          <c:y val="0.90473199795927284"/>
          <c:w val="0.81195666666666677"/>
          <c:h val="8.1983660130718949E-2"/>
        </c:manualLayout>
      </c:layout>
      <c:overlay val="0"/>
      <c:txPr>
        <a:bodyPr/>
        <a:lstStyle/>
        <a:p>
          <a:pPr>
            <a:defRPr sz="1200"/>
          </a:pPr>
          <a:endParaRPr lang="sv-S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054106419708918E-2"/>
          <c:y val="2.5219942222502442E-2"/>
          <c:w val="0.96989178716058222"/>
          <c:h val="0.82923003759190894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SVE24Q3!$F$3</c:f>
              <c:strCache>
                <c:ptCount val="1"/>
                <c:pt idx="0">
                  <c:v>Övriga lån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6.0139862849256223E-2"/>
                  <c:y val="-8.3739047369433325E-3"/>
                </c:manualLayout>
              </c:layout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15-4AB8-87E6-B754CFF5EE7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415-4AB8-87E6-B754CFF5EE7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415-4AB8-87E6-B754CFF5EE7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415-4AB8-87E6-B754CFF5EE7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415-4AB8-87E6-B754CFF5EE7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415-4AB8-87E6-B754CFF5EE7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415-4AB8-87E6-B754CFF5EE7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SVE24Q3!$A$15:$A$21</c:f>
              <c:strCach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 and later</c:v>
                </c:pt>
              </c:strCache>
            </c:strRef>
          </c:cat>
          <c:val>
            <c:numRef>
              <c:f>SVE24Q3!$F$15:$F$21</c:f>
              <c:numCache>
                <c:formatCode>#\ ##0.0</c:formatCode>
                <c:ptCount val="7"/>
                <c:pt idx="0">
                  <c:v>0.22849</c:v>
                </c:pt>
                <c:pt idx="1">
                  <c:v>7.7999999999999996E-3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15-4AB8-87E6-B754CFF5EE7B}"/>
            </c:ext>
          </c:extLst>
        </c:ser>
        <c:ser>
          <c:idx val="4"/>
          <c:order val="1"/>
          <c:tx>
            <c:strRef>
              <c:f>SVE24Q3!$E$3</c:f>
              <c:strCache>
                <c:ptCount val="1"/>
                <c:pt idx="0">
                  <c:v>Obligationer (MTN)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415-4AB8-87E6-B754CFF5EE7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415-4AB8-87E6-B754CFF5EE7B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SVE24Q3!$A$15:$A$21</c:f>
              <c:strCach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 and later</c:v>
                </c:pt>
              </c:strCache>
            </c:strRef>
          </c:cat>
          <c:val>
            <c:numRef>
              <c:f>SVE24Q3!$E$15:$E$21</c:f>
              <c:numCache>
                <c:formatCode>#\ ##0.0</c:formatCode>
                <c:ptCount val="7"/>
                <c:pt idx="1">
                  <c:v>2</c:v>
                </c:pt>
                <c:pt idx="2">
                  <c:v>3.25</c:v>
                </c:pt>
                <c:pt idx="3">
                  <c:v>3.25</c:v>
                </c:pt>
                <c:pt idx="4">
                  <c:v>4.25</c:v>
                </c:pt>
                <c:pt idx="5">
                  <c:v>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15-4AB8-87E6-B754CFF5EE7B}"/>
            </c:ext>
          </c:extLst>
        </c:ser>
        <c:ser>
          <c:idx val="3"/>
          <c:order val="2"/>
          <c:tx>
            <c:strRef>
              <c:f>SVE24Q3!$D$3</c:f>
              <c:strCache>
                <c:ptCount val="1"/>
                <c:pt idx="0">
                  <c:v>Syndikerat banklån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415-4AB8-87E6-B754CFF5EE7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415-4AB8-87E6-B754CFF5EE7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415-4AB8-87E6-B754CFF5EE7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415-4AB8-87E6-B754CFF5EE7B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SVE24Q3!$A$15:$A$21</c:f>
              <c:strCach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 and later</c:v>
                </c:pt>
              </c:strCache>
            </c:strRef>
          </c:cat>
          <c:val>
            <c:numRef>
              <c:f>SVE24Q3!$D$15:$D$21</c:f>
              <c:numCache>
                <c:formatCode>#\ ##0.0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3.25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15-4AB8-87E6-B754CFF5EE7B}"/>
            </c:ext>
          </c:extLst>
        </c:ser>
        <c:ser>
          <c:idx val="1"/>
          <c:order val="3"/>
          <c:tx>
            <c:strRef>
              <c:f>SVE24Q3!$C$3</c:f>
              <c:strCache>
                <c:ptCount val="1"/>
                <c:pt idx="0">
                  <c:v>Bilateral bankfacilitet (outnyttjad)</c:v>
                </c:pt>
              </c:strCache>
            </c:strRef>
          </c:tx>
          <c:spPr>
            <a:pattFill prst="ltHorz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28575">
              <a:solidFill>
                <a:schemeClr val="bg1">
                  <a:lumMod val="85000"/>
                </a:schemeClr>
              </a:solidFill>
              <a:prstDash val="sysDash"/>
            </a:ln>
          </c:spPr>
          <c:invertIfNegative val="0"/>
          <c:dLbls>
            <c:dLbl>
              <c:idx val="0"/>
              <c:layout>
                <c:manualLayout>
                  <c:x val="-3.5537191683651409E-2"/>
                  <c:y val="-3.3495618947772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15-4AB8-87E6-B754CFF5EE7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415-4AB8-87E6-B754CFF5EE7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415-4AB8-87E6-B754CFF5EE7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415-4AB8-87E6-B754CFF5EE7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415-4AB8-87E6-B754CFF5EE7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415-4AB8-87E6-B754CFF5EE7B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SVE24Q3!$A$15:$A$21</c:f>
              <c:strCach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 and later</c:v>
                </c:pt>
              </c:strCache>
            </c:strRef>
          </c:cat>
          <c:val>
            <c:numRef>
              <c:f>SVE24Q3!$C$15:$C$21</c:f>
              <c:numCache>
                <c:formatCode>#\ ##0.0</c:formatCode>
                <c:ptCount val="7"/>
                <c:pt idx="0">
                  <c:v>0.14940000000000001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15-4AB8-87E6-B754CFF5EE7B}"/>
            </c:ext>
          </c:extLst>
        </c:ser>
        <c:ser>
          <c:idx val="0"/>
          <c:order val="4"/>
          <c:tx>
            <c:strRef>
              <c:f>SVE24Q3!$B$3</c:f>
              <c:strCache>
                <c:ptCount val="1"/>
                <c:pt idx="0">
                  <c:v>Syndikerad bankfacilitet (outnyttjad)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 w="28575">
              <a:solidFill>
                <a:schemeClr val="tx1"/>
              </a:solidFill>
              <a:prstDash val="sysDash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15-4AB8-87E6-B754CFF5EE7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15-4AB8-87E6-B754CFF5EE7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15-4AB8-87E6-B754CFF5EE7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415-4AB8-87E6-B754CFF5EE7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415-4AB8-87E6-B754CFF5EE7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415-4AB8-87E6-B754CFF5EE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SVE24Q3!$A$15:$A$21</c:f>
              <c:strCach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 and later</c:v>
                </c:pt>
              </c:strCache>
            </c:strRef>
          </c:cat>
          <c:val>
            <c:numRef>
              <c:f>SVE24Q3!$B$15:$B$21</c:f>
              <c:numCache>
                <c:formatCode>#\ 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15-4AB8-87E6-B754CFF5E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1969792"/>
        <c:axId val="131971328"/>
        <c:extLst/>
      </c:barChart>
      <c:catAx>
        <c:axId val="13196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sv-SE"/>
          </a:p>
        </c:txPr>
        <c:crossAx val="131971328"/>
        <c:crosses val="autoZero"/>
        <c:auto val="1"/>
        <c:lblAlgn val="ctr"/>
        <c:lblOffset val="100"/>
        <c:noMultiLvlLbl val="0"/>
      </c:catAx>
      <c:valAx>
        <c:axId val="1319713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numFmt formatCode="#\ ##0.0" sourceLinked="1"/>
        <c:majorTickMark val="out"/>
        <c:minorTickMark val="none"/>
        <c:tickLblPos val="none"/>
        <c:txPr>
          <a:bodyPr/>
          <a:lstStyle/>
          <a:p>
            <a:pPr>
              <a:defRPr sz="1200"/>
            </a:pPr>
            <a:endParaRPr lang="sv-SE"/>
          </a:p>
        </c:txPr>
        <c:crossAx val="13196979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1.2523900429567376E-2"/>
          <c:y val="0.90473199795927284"/>
          <c:w val="0.9776857216471434"/>
          <c:h val="8.2707144935312407E-2"/>
        </c:manualLayout>
      </c:layout>
      <c:overlay val="0"/>
      <c:txPr>
        <a:bodyPr/>
        <a:lstStyle/>
        <a:p>
          <a:pPr>
            <a:defRPr sz="1200"/>
          </a:pPr>
          <a:endParaRPr lang="sv-SE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7719060" y="426719"/>
    <xdr:ext cx="9000000" cy="61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004510-E049-4293-A4A0-9D2659A0AFC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7719060" y="426719"/>
    <xdr:ext cx="9000000" cy="6120000"/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D495DDBA-184D-4E9A-9743-AF275A9EE73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7719060" y="426719"/>
    <xdr:ext cx="9000000" cy="61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E7DBB4-810A-4338-ACE7-29CFB35DC0C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7719060" y="426719"/>
    <xdr:ext cx="9000000" cy="61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1F4FF5-A544-412B-8683-B2F220ECCA5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132320" y="358140"/>
    <xdr:ext cx="9291674" cy="606646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24CEDD-8C4E-460F-A023-2611D7FFD80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31710-F7C5-4D70-AD96-0114AA5FC046}">
  <dimension ref="A1:I21"/>
  <sheetViews>
    <sheetView tabSelected="1" workbookViewId="0">
      <selection activeCell="H31" sqref="H31"/>
    </sheetView>
  </sheetViews>
  <sheetFormatPr defaultRowHeight="14.4" x14ac:dyDescent="0.3"/>
  <cols>
    <col min="1" max="1" width="15.109375" bestFit="1" customWidth="1"/>
    <col min="2" max="3" width="12.6640625" customWidth="1"/>
    <col min="4" max="4" width="12.6640625" hidden="1" customWidth="1"/>
    <col min="5" max="6" width="12.6640625" customWidth="1"/>
    <col min="7" max="7" width="11.44140625" customWidth="1"/>
  </cols>
  <sheetData>
    <row r="1" spans="1:9" x14ac:dyDescent="0.3">
      <c r="A1" s="2" t="s">
        <v>0</v>
      </c>
      <c r="B1" s="5">
        <v>46022</v>
      </c>
    </row>
    <row r="2" spans="1:9" x14ac:dyDescent="0.3">
      <c r="A2" s="2" t="s">
        <v>1</v>
      </c>
    </row>
    <row r="3" spans="1:9" ht="48" customHeight="1" x14ac:dyDescent="0.3">
      <c r="A3" s="7" t="s">
        <v>2</v>
      </c>
      <c r="B3" s="3" t="s">
        <v>3</v>
      </c>
      <c r="C3" s="3" t="s">
        <v>4</v>
      </c>
      <c r="D3" s="3"/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x14ac:dyDescent="0.3">
      <c r="A4" s="8">
        <v>2026</v>
      </c>
      <c r="B4" s="9" t="s">
        <v>19</v>
      </c>
      <c r="C4" s="9">
        <v>138.01054669714799</v>
      </c>
      <c r="D4" s="9"/>
      <c r="E4" s="9">
        <v>2750</v>
      </c>
      <c r="F4" s="9">
        <v>500</v>
      </c>
      <c r="G4" s="9">
        <v>183.84350651</v>
      </c>
      <c r="H4" s="32">
        <f t="shared" ref="H4:H9" si="0">SUM(B4:G4)</f>
        <v>3571.8540532071484</v>
      </c>
      <c r="I4" s="12">
        <f t="shared" ref="I4:I9" si="1">SUM(D4:G4)</f>
        <v>3433.8435065100002</v>
      </c>
    </row>
    <row r="5" spans="1:9" x14ac:dyDescent="0.3">
      <c r="A5" s="8">
        <v>2027</v>
      </c>
      <c r="B5" s="9" t="s">
        <v>19</v>
      </c>
      <c r="C5" s="9">
        <v>2000</v>
      </c>
      <c r="D5" s="9"/>
      <c r="E5" s="9">
        <v>3146</v>
      </c>
      <c r="F5" s="9" t="s">
        <v>19</v>
      </c>
      <c r="G5" s="9">
        <v>7.7744064300000009</v>
      </c>
      <c r="H5" s="32">
        <f t="shared" si="0"/>
        <v>5153.7744064300005</v>
      </c>
      <c r="I5" s="12">
        <f t="shared" si="1"/>
        <v>3153.77440643</v>
      </c>
    </row>
    <row r="6" spans="1:9" x14ac:dyDescent="0.3">
      <c r="A6" s="8">
        <v>2028</v>
      </c>
      <c r="B6" s="9" t="s">
        <v>19</v>
      </c>
      <c r="C6" s="9" t="s">
        <v>19</v>
      </c>
      <c r="D6" s="9"/>
      <c r="E6" s="9">
        <v>3750</v>
      </c>
      <c r="F6" s="9">
        <v>500</v>
      </c>
      <c r="G6" s="9" t="s">
        <v>19</v>
      </c>
      <c r="H6" s="32">
        <f t="shared" si="0"/>
        <v>4250</v>
      </c>
      <c r="I6" s="12">
        <f t="shared" si="1"/>
        <v>4250</v>
      </c>
    </row>
    <row r="7" spans="1:9" x14ac:dyDescent="0.3">
      <c r="A7" s="8">
        <v>2029</v>
      </c>
      <c r="B7" s="9" t="s">
        <v>19</v>
      </c>
      <c r="C7" s="9" t="s">
        <v>19</v>
      </c>
      <c r="D7" s="9"/>
      <c r="E7" s="9">
        <v>2750</v>
      </c>
      <c r="F7" s="9">
        <v>500</v>
      </c>
      <c r="G7" s="9" t="s">
        <v>19</v>
      </c>
      <c r="H7" s="32">
        <f t="shared" si="0"/>
        <v>3250</v>
      </c>
      <c r="I7" s="12">
        <f t="shared" si="1"/>
        <v>3250</v>
      </c>
    </row>
    <row r="8" spans="1:9" x14ac:dyDescent="0.3">
      <c r="A8" s="8">
        <v>2030</v>
      </c>
      <c r="B8" s="9">
        <v>6000</v>
      </c>
      <c r="C8" s="9" t="s">
        <v>19</v>
      </c>
      <c r="D8" s="9"/>
      <c r="E8" s="9" t="s">
        <v>19</v>
      </c>
      <c r="F8" s="9" t="s">
        <v>19</v>
      </c>
      <c r="G8" s="9" t="s">
        <v>19</v>
      </c>
      <c r="H8" s="32">
        <f t="shared" si="0"/>
        <v>6000</v>
      </c>
      <c r="I8" s="12">
        <f t="shared" si="1"/>
        <v>0</v>
      </c>
    </row>
    <row r="9" spans="1:9" ht="15" thickBot="1" x14ac:dyDescent="0.35">
      <c r="A9" s="8" t="s">
        <v>20</v>
      </c>
      <c r="B9" s="29" t="s">
        <v>19</v>
      </c>
      <c r="C9" s="30" t="s">
        <v>19</v>
      </c>
      <c r="D9" s="30"/>
      <c r="E9" s="30" t="s">
        <v>19</v>
      </c>
      <c r="F9" s="30" t="s">
        <v>19</v>
      </c>
      <c r="G9" s="30" t="s">
        <v>19</v>
      </c>
      <c r="H9" s="33">
        <f t="shared" si="0"/>
        <v>0</v>
      </c>
      <c r="I9" s="31">
        <f t="shared" si="1"/>
        <v>0</v>
      </c>
    </row>
    <row r="10" spans="1:9" x14ac:dyDescent="0.3">
      <c r="A10" s="14" t="s">
        <v>12</v>
      </c>
      <c r="B10" s="12">
        <f t="shared" ref="B10:I10" si="2">SUM(B4:B9)</f>
        <v>6000</v>
      </c>
      <c r="C10" s="12">
        <f t="shared" si="2"/>
        <v>2138.0105466971481</v>
      </c>
      <c r="D10" s="12">
        <f t="shared" si="2"/>
        <v>0</v>
      </c>
      <c r="E10" s="12">
        <f t="shared" si="2"/>
        <v>12396</v>
      </c>
      <c r="F10" s="12">
        <f t="shared" si="2"/>
        <v>1500</v>
      </c>
      <c r="G10" s="11">
        <f t="shared" si="2"/>
        <v>191.61791294</v>
      </c>
      <c r="H10" s="11">
        <f t="shared" si="2"/>
        <v>22225.628459637148</v>
      </c>
      <c r="I10" s="12">
        <f t="shared" si="2"/>
        <v>14087.617912940001</v>
      </c>
    </row>
    <row r="11" spans="1:9" x14ac:dyDescent="0.3">
      <c r="A11" s="14"/>
      <c r="B11" s="1"/>
      <c r="C11" s="1"/>
      <c r="D11" s="1"/>
      <c r="E11" s="1"/>
      <c r="F11" s="1"/>
      <c r="G11" s="1"/>
      <c r="H11" s="15"/>
    </row>
    <row r="12" spans="1:9" x14ac:dyDescent="0.3">
      <c r="A12" s="16" t="s">
        <v>13</v>
      </c>
      <c r="H12" s="14"/>
    </row>
    <row r="13" spans="1:9" x14ac:dyDescent="0.3">
      <c r="A13" s="14" t="s">
        <v>14</v>
      </c>
      <c r="H13" s="14"/>
    </row>
    <row r="14" spans="1:9" x14ac:dyDescent="0.3">
      <c r="A14" s="8">
        <f>A4</f>
        <v>2026</v>
      </c>
      <c r="B14" s="17" t="str">
        <f t="shared" ref="B14:G19" si="3">+IF(ISNUMBER(B4),B4/1000,"")</f>
        <v/>
      </c>
      <c r="C14" s="17">
        <f t="shared" si="3"/>
        <v>0.13801054669714799</v>
      </c>
      <c r="D14" s="17" t="str">
        <f t="shared" si="3"/>
        <v/>
      </c>
      <c r="E14" s="17">
        <f t="shared" si="3"/>
        <v>2.75</v>
      </c>
      <c r="F14" s="17">
        <f t="shared" si="3"/>
        <v>0.5</v>
      </c>
      <c r="G14" s="17">
        <f t="shared" si="3"/>
        <v>0.18384350651</v>
      </c>
      <c r="H14" s="27">
        <f t="shared" ref="H14:I19" si="4">+H4/1000</f>
        <v>3.5718540532071485</v>
      </c>
      <c r="I14" s="17">
        <f t="shared" si="4"/>
        <v>3.4338435065100001</v>
      </c>
    </row>
    <row r="15" spans="1:9" x14ac:dyDescent="0.3">
      <c r="A15" s="8">
        <f t="shared" ref="A15:A19" si="5">A5</f>
        <v>2027</v>
      </c>
      <c r="B15" s="17" t="str">
        <f t="shared" si="3"/>
        <v/>
      </c>
      <c r="C15" s="17">
        <f t="shared" si="3"/>
        <v>2</v>
      </c>
      <c r="D15" s="17" t="str">
        <f t="shared" si="3"/>
        <v/>
      </c>
      <c r="E15" s="17">
        <f t="shared" si="3"/>
        <v>3.1459999999999999</v>
      </c>
      <c r="F15" s="17" t="str">
        <f t="shared" si="3"/>
        <v/>
      </c>
      <c r="G15" s="17">
        <f t="shared" si="3"/>
        <v>7.7744064300000011E-3</v>
      </c>
      <c r="H15" s="27">
        <f t="shared" si="4"/>
        <v>5.1537744064300002</v>
      </c>
      <c r="I15" s="17">
        <f t="shared" si="4"/>
        <v>3.1537744064300002</v>
      </c>
    </row>
    <row r="16" spans="1:9" x14ac:dyDescent="0.3">
      <c r="A16" s="8">
        <f t="shared" si="5"/>
        <v>2028</v>
      </c>
      <c r="B16" s="17" t="str">
        <f t="shared" si="3"/>
        <v/>
      </c>
      <c r="C16" s="17" t="str">
        <f t="shared" si="3"/>
        <v/>
      </c>
      <c r="D16" s="17" t="str">
        <f t="shared" si="3"/>
        <v/>
      </c>
      <c r="E16" s="17">
        <f t="shared" si="3"/>
        <v>3.75</v>
      </c>
      <c r="F16" s="17">
        <f t="shared" si="3"/>
        <v>0.5</v>
      </c>
      <c r="G16" s="17" t="str">
        <f t="shared" si="3"/>
        <v/>
      </c>
      <c r="H16" s="27">
        <f t="shared" si="4"/>
        <v>4.25</v>
      </c>
      <c r="I16" s="17">
        <f t="shared" si="4"/>
        <v>4.25</v>
      </c>
    </row>
    <row r="17" spans="1:9" x14ac:dyDescent="0.3">
      <c r="A17" s="8">
        <f t="shared" si="5"/>
        <v>2029</v>
      </c>
      <c r="B17" s="17" t="str">
        <f t="shared" si="3"/>
        <v/>
      </c>
      <c r="C17" s="17" t="str">
        <f t="shared" si="3"/>
        <v/>
      </c>
      <c r="D17" s="17" t="str">
        <f t="shared" si="3"/>
        <v/>
      </c>
      <c r="E17" s="17">
        <f t="shared" si="3"/>
        <v>2.75</v>
      </c>
      <c r="F17" s="17">
        <f t="shared" si="3"/>
        <v>0.5</v>
      </c>
      <c r="G17" s="17" t="str">
        <f t="shared" si="3"/>
        <v/>
      </c>
      <c r="H17" s="27">
        <f t="shared" si="4"/>
        <v>3.25</v>
      </c>
      <c r="I17" s="17">
        <f t="shared" si="4"/>
        <v>3.25</v>
      </c>
    </row>
    <row r="18" spans="1:9" x14ac:dyDescent="0.3">
      <c r="A18" s="8">
        <f t="shared" si="5"/>
        <v>2030</v>
      </c>
      <c r="B18" s="17">
        <f t="shared" si="3"/>
        <v>6</v>
      </c>
      <c r="C18" s="17" t="str">
        <f t="shared" si="3"/>
        <v/>
      </c>
      <c r="D18" s="17" t="str">
        <f t="shared" si="3"/>
        <v/>
      </c>
      <c r="E18" s="17" t="str">
        <f t="shared" si="3"/>
        <v/>
      </c>
      <c r="F18" s="17" t="str">
        <f t="shared" si="3"/>
        <v/>
      </c>
      <c r="G18" s="17" t="str">
        <f t="shared" si="3"/>
        <v/>
      </c>
      <c r="H18" s="27">
        <f t="shared" si="4"/>
        <v>6</v>
      </c>
      <c r="I18" s="17">
        <f t="shared" si="4"/>
        <v>0</v>
      </c>
    </row>
    <row r="19" spans="1:9" ht="15" thickBot="1" x14ac:dyDescent="0.35">
      <c r="A19" s="25" t="str">
        <f t="shared" si="5"/>
        <v>2031 och senare</v>
      </c>
      <c r="B19" s="26" t="str">
        <f t="shared" si="3"/>
        <v/>
      </c>
      <c r="C19" s="19" t="str">
        <f t="shared" si="3"/>
        <v/>
      </c>
      <c r="D19" s="19" t="str">
        <f t="shared" si="3"/>
        <v/>
      </c>
      <c r="E19" s="19" t="str">
        <f t="shared" si="3"/>
        <v/>
      </c>
      <c r="F19" s="19" t="str">
        <f t="shared" si="3"/>
        <v/>
      </c>
      <c r="G19" s="19" t="str">
        <f t="shared" si="3"/>
        <v/>
      </c>
      <c r="H19" s="28">
        <f t="shared" si="4"/>
        <v>0</v>
      </c>
      <c r="I19" s="19">
        <f t="shared" si="4"/>
        <v>0</v>
      </c>
    </row>
    <row r="20" spans="1:9" x14ac:dyDescent="0.3">
      <c r="A20" s="14" t="s">
        <v>12</v>
      </c>
      <c r="B20" s="23">
        <f>SUM(B14:B19)</f>
        <v>6</v>
      </c>
      <c r="C20" s="23">
        <f t="shared" ref="C20:G20" si="6">SUM(C14:C19)</f>
        <v>2.138010546697148</v>
      </c>
      <c r="D20" s="23">
        <f t="shared" si="6"/>
        <v>0</v>
      </c>
      <c r="E20" s="23">
        <f t="shared" si="6"/>
        <v>12.396000000000001</v>
      </c>
      <c r="F20" s="23">
        <f t="shared" si="6"/>
        <v>1.5</v>
      </c>
      <c r="G20" s="23">
        <f t="shared" si="6"/>
        <v>0.19161791294</v>
      </c>
      <c r="H20" s="23">
        <f>SUM(H14:H19)</f>
        <v>22.22562845963715</v>
      </c>
      <c r="I20" s="23">
        <f>SUM(I14:I19)</f>
        <v>14.087617912940001</v>
      </c>
    </row>
    <row r="21" spans="1:9" x14ac:dyDescent="0.3">
      <c r="H21" s="6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4A11F-1C84-4C8D-BB5F-C65B19548139}">
  <dimension ref="A1:I21"/>
  <sheetViews>
    <sheetView workbookViewId="0">
      <selection activeCell="AC25" sqref="AC25"/>
    </sheetView>
  </sheetViews>
  <sheetFormatPr defaultRowHeight="14.4" x14ac:dyDescent="0.3"/>
  <cols>
    <col min="1" max="1" width="15.109375" bestFit="1" customWidth="1"/>
    <col min="2" max="3" width="12.6640625" customWidth="1"/>
    <col min="4" max="4" width="12.6640625" hidden="1" customWidth="1"/>
    <col min="5" max="6" width="12.6640625" customWidth="1"/>
    <col min="7" max="7" width="11.44140625" customWidth="1"/>
  </cols>
  <sheetData>
    <row r="1" spans="1:9" x14ac:dyDescent="0.3">
      <c r="A1" s="2" t="s">
        <v>0</v>
      </c>
      <c r="B1" s="5">
        <v>45777</v>
      </c>
    </row>
    <row r="2" spans="1:9" x14ac:dyDescent="0.3">
      <c r="A2" s="2" t="s">
        <v>1</v>
      </c>
    </row>
    <row r="3" spans="1:9" ht="48" customHeight="1" x14ac:dyDescent="0.3">
      <c r="A3" s="7" t="s">
        <v>2</v>
      </c>
      <c r="B3" s="3" t="s">
        <v>3</v>
      </c>
      <c r="C3" s="3" t="s">
        <v>4</v>
      </c>
      <c r="D3" s="3"/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x14ac:dyDescent="0.3">
      <c r="A4" s="8">
        <v>2025</v>
      </c>
      <c r="B4" s="9"/>
      <c r="C4" s="9">
        <v>138</v>
      </c>
      <c r="D4" s="9"/>
      <c r="E4" s="9"/>
      <c r="F4" s="9"/>
      <c r="G4" s="9">
        <v>154</v>
      </c>
      <c r="H4" s="32">
        <f t="shared" ref="H4:H9" si="0">SUM(B4:G4)</f>
        <v>292</v>
      </c>
      <c r="I4" s="12">
        <f t="shared" ref="I4:I9" si="1">SUM(D4:G4)</f>
        <v>154</v>
      </c>
    </row>
    <row r="5" spans="1:9" x14ac:dyDescent="0.3">
      <c r="A5" s="8">
        <v>2026</v>
      </c>
      <c r="B5" s="9"/>
      <c r="C5" s="9"/>
      <c r="D5" s="9"/>
      <c r="E5" s="9">
        <v>2750</v>
      </c>
      <c r="F5" s="9">
        <v>500</v>
      </c>
      <c r="G5" s="9">
        <v>8</v>
      </c>
      <c r="H5" s="32">
        <f t="shared" si="0"/>
        <v>3258</v>
      </c>
      <c r="I5" s="12">
        <f t="shared" si="1"/>
        <v>3258</v>
      </c>
    </row>
    <row r="6" spans="1:9" x14ac:dyDescent="0.3">
      <c r="A6" s="8">
        <v>2027</v>
      </c>
      <c r="B6" s="9"/>
      <c r="C6" s="9">
        <v>2000</v>
      </c>
      <c r="D6" s="9"/>
      <c r="E6" s="9">
        <v>3250</v>
      </c>
      <c r="F6" s="9"/>
      <c r="G6" s="9"/>
      <c r="H6" s="32">
        <f t="shared" si="0"/>
        <v>5250</v>
      </c>
      <c r="I6" s="12">
        <f t="shared" si="1"/>
        <v>3250</v>
      </c>
    </row>
    <row r="7" spans="1:9" x14ac:dyDescent="0.3">
      <c r="A7" s="8">
        <v>2028</v>
      </c>
      <c r="B7" s="9"/>
      <c r="C7" s="9"/>
      <c r="D7" s="9"/>
      <c r="E7" s="9">
        <v>3750</v>
      </c>
      <c r="F7" s="9">
        <v>500</v>
      </c>
      <c r="G7" s="9"/>
      <c r="H7" s="32">
        <f t="shared" si="0"/>
        <v>4250</v>
      </c>
      <c r="I7" s="12">
        <f t="shared" si="1"/>
        <v>4250</v>
      </c>
    </row>
    <row r="8" spans="1:9" x14ac:dyDescent="0.3">
      <c r="A8" s="8">
        <v>2029</v>
      </c>
      <c r="B8" s="9">
        <v>6000</v>
      </c>
      <c r="C8" s="9"/>
      <c r="D8" s="9"/>
      <c r="E8" s="9">
        <v>2750</v>
      </c>
      <c r="F8" s="9">
        <v>500</v>
      </c>
      <c r="G8" s="9"/>
      <c r="H8" s="32">
        <f t="shared" si="0"/>
        <v>9250</v>
      </c>
      <c r="I8" s="12">
        <f t="shared" si="1"/>
        <v>3250</v>
      </c>
    </row>
    <row r="9" spans="1:9" ht="15" thickBot="1" x14ac:dyDescent="0.35">
      <c r="A9" s="8" t="s">
        <v>11</v>
      </c>
      <c r="B9" s="29"/>
      <c r="C9" s="30"/>
      <c r="D9" s="30"/>
      <c r="E9" s="30"/>
      <c r="F9" s="30"/>
      <c r="G9" s="30"/>
      <c r="H9" s="33">
        <f t="shared" si="0"/>
        <v>0</v>
      </c>
      <c r="I9" s="31">
        <f t="shared" si="1"/>
        <v>0</v>
      </c>
    </row>
    <row r="10" spans="1:9" x14ac:dyDescent="0.3">
      <c r="A10" s="14" t="s">
        <v>12</v>
      </c>
      <c r="B10" s="12">
        <f t="shared" ref="B10:I10" si="2">SUM(B4:B9)</f>
        <v>6000</v>
      </c>
      <c r="C10" s="12">
        <f t="shared" si="2"/>
        <v>2138</v>
      </c>
      <c r="D10" s="12">
        <f t="shared" si="2"/>
        <v>0</v>
      </c>
      <c r="E10" s="12">
        <f t="shared" si="2"/>
        <v>12500</v>
      </c>
      <c r="F10" s="12">
        <f t="shared" si="2"/>
        <v>1500</v>
      </c>
      <c r="G10" s="11">
        <f t="shared" si="2"/>
        <v>162</v>
      </c>
      <c r="H10" s="11">
        <f t="shared" si="2"/>
        <v>22300</v>
      </c>
      <c r="I10" s="12">
        <f t="shared" si="2"/>
        <v>14162</v>
      </c>
    </row>
    <row r="11" spans="1:9" x14ac:dyDescent="0.3">
      <c r="A11" s="14"/>
      <c r="B11" s="1"/>
      <c r="C11" s="1"/>
      <c r="D11" s="1"/>
      <c r="E11" s="1"/>
      <c r="F11" s="1"/>
      <c r="G11" s="1"/>
      <c r="H11" s="15"/>
    </row>
    <row r="12" spans="1:9" x14ac:dyDescent="0.3">
      <c r="A12" s="16" t="s">
        <v>13</v>
      </c>
      <c r="H12" s="14"/>
    </row>
    <row r="13" spans="1:9" x14ac:dyDescent="0.3">
      <c r="A13" s="14" t="s">
        <v>14</v>
      </c>
      <c r="H13" s="14"/>
    </row>
    <row r="14" spans="1:9" x14ac:dyDescent="0.3">
      <c r="A14" s="8">
        <v>2025</v>
      </c>
      <c r="B14" s="17" t="str">
        <f t="shared" ref="B14:G19" si="3">+IF(ISNUMBER(B4),B4/1000,"")</f>
        <v/>
      </c>
      <c r="C14" s="17">
        <f t="shared" si="3"/>
        <v>0.13800000000000001</v>
      </c>
      <c r="D14" s="17" t="str">
        <f t="shared" si="3"/>
        <v/>
      </c>
      <c r="E14" s="17" t="str">
        <f t="shared" si="3"/>
        <v/>
      </c>
      <c r="F14" s="17" t="str">
        <f t="shared" si="3"/>
        <v/>
      </c>
      <c r="G14" s="17">
        <f t="shared" si="3"/>
        <v>0.154</v>
      </c>
      <c r="H14" s="27">
        <f t="shared" ref="H14:I19" si="4">+H4/1000</f>
        <v>0.29199999999999998</v>
      </c>
      <c r="I14" s="17">
        <f t="shared" si="4"/>
        <v>0.154</v>
      </c>
    </row>
    <row r="15" spans="1:9" x14ac:dyDescent="0.3">
      <c r="A15" s="8">
        <v>2026</v>
      </c>
      <c r="B15" s="17" t="str">
        <f t="shared" si="3"/>
        <v/>
      </c>
      <c r="C15" s="17" t="str">
        <f t="shared" si="3"/>
        <v/>
      </c>
      <c r="D15" s="17" t="str">
        <f t="shared" si="3"/>
        <v/>
      </c>
      <c r="E15" s="17">
        <f t="shared" si="3"/>
        <v>2.75</v>
      </c>
      <c r="F15" s="17">
        <f t="shared" si="3"/>
        <v>0.5</v>
      </c>
      <c r="G15" s="17">
        <f t="shared" si="3"/>
        <v>8.0000000000000002E-3</v>
      </c>
      <c r="H15" s="27">
        <f t="shared" si="4"/>
        <v>3.258</v>
      </c>
      <c r="I15" s="17">
        <f t="shared" si="4"/>
        <v>3.258</v>
      </c>
    </row>
    <row r="16" spans="1:9" x14ac:dyDescent="0.3">
      <c r="A16" s="8">
        <v>2027</v>
      </c>
      <c r="B16" s="17" t="str">
        <f t="shared" si="3"/>
        <v/>
      </c>
      <c r="C16" s="17">
        <f t="shared" si="3"/>
        <v>2</v>
      </c>
      <c r="D16" s="17" t="str">
        <f t="shared" si="3"/>
        <v/>
      </c>
      <c r="E16" s="17">
        <f t="shared" si="3"/>
        <v>3.25</v>
      </c>
      <c r="F16" s="17" t="str">
        <f t="shared" si="3"/>
        <v/>
      </c>
      <c r="G16" s="17" t="str">
        <f t="shared" si="3"/>
        <v/>
      </c>
      <c r="H16" s="27">
        <f t="shared" si="4"/>
        <v>5.25</v>
      </c>
      <c r="I16" s="17">
        <f t="shared" si="4"/>
        <v>3.25</v>
      </c>
    </row>
    <row r="17" spans="1:9" x14ac:dyDescent="0.3">
      <c r="A17" s="8">
        <v>2028</v>
      </c>
      <c r="B17" s="17" t="str">
        <f t="shared" si="3"/>
        <v/>
      </c>
      <c r="C17" s="17" t="str">
        <f t="shared" si="3"/>
        <v/>
      </c>
      <c r="D17" s="17" t="str">
        <f t="shared" si="3"/>
        <v/>
      </c>
      <c r="E17" s="17">
        <f t="shared" si="3"/>
        <v>3.75</v>
      </c>
      <c r="F17" s="17">
        <f t="shared" si="3"/>
        <v>0.5</v>
      </c>
      <c r="G17" s="17" t="str">
        <f t="shared" si="3"/>
        <v/>
      </c>
      <c r="H17" s="27">
        <f t="shared" si="4"/>
        <v>4.25</v>
      </c>
      <c r="I17" s="17">
        <f t="shared" si="4"/>
        <v>4.25</v>
      </c>
    </row>
    <row r="18" spans="1:9" x14ac:dyDescent="0.3">
      <c r="A18" s="8">
        <v>2029</v>
      </c>
      <c r="B18" s="17">
        <f t="shared" si="3"/>
        <v>6</v>
      </c>
      <c r="C18" s="17" t="str">
        <f t="shared" si="3"/>
        <v/>
      </c>
      <c r="D18" s="17" t="str">
        <f t="shared" si="3"/>
        <v/>
      </c>
      <c r="E18" s="17">
        <f t="shared" si="3"/>
        <v>2.75</v>
      </c>
      <c r="F18" s="17">
        <f t="shared" si="3"/>
        <v>0.5</v>
      </c>
      <c r="G18" s="17" t="str">
        <f t="shared" si="3"/>
        <v/>
      </c>
      <c r="H18" s="27">
        <f t="shared" si="4"/>
        <v>9.25</v>
      </c>
      <c r="I18" s="17">
        <f t="shared" si="4"/>
        <v>3.25</v>
      </c>
    </row>
    <row r="19" spans="1:9" ht="15" thickBot="1" x14ac:dyDescent="0.35">
      <c r="A19" s="25" t="s">
        <v>11</v>
      </c>
      <c r="B19" s="26" t="str">
        <f t="shared" si="3"/>
        <v/>
      </c>
      <c r="C19" s="19" t="str">
        <f t="shared" si="3"/>
        <v/>
      </c>
      <c r="D19" s="19" t="str">
        <f t="shared" si="3"/>
        <v/>
      </c>
      <c r="E19" s="19" t="str">
        <f t="shared" si="3"/>
        <v/>
      </c>
      <c r="F19" s="19" t="str">
        <f t="shared" si="3"/>
        <v/>
      </c>
      <c r="G19" s="19" t="str">
        <f t="shared" si="3"/>
        <v/>
      </c>
      <c r="H19" s="28">
        <f t="shared" si="4"/>
        <v>0</v>
      </c>
      <c r="I19" s="19">
        <f t="shared" si="4"/>
        <v>0</v>
      </c>
    </row>
    <row r="20" spans="1:9" x14ac:dyDescent="0.3">
      <c r="A20" s="14" t="s">
        <v>12</v>
      </c>
      <c r="B20" s="23">
        <f>SUM(B14:B19)</f>
        <v>6</v>
      </c>
      <c r="C20" s="23">
        <f t="shared" ref="C20:G20" si="5">SUM(C14:C19)</f>
        <v>2.1379999999999999</v>
      </c>
      <c r="D20" s="23">
        <f t="shared" si="5"/>
        <v>0</v>
      </c>
      <c r="E20" s="23">
        <f t="shared" si="5"/>
        <v>12.5</v>
      </c>
      <c r="F20" s="23">
        <f t="shared" si="5"/>
        <v>1.5</v>
      </c>
      <c r="G20" s="23">
        <f t="shared" si="5"/>
        <v>0.16200000000000001</v>
      </c>
      <c r="H20" s="23">
        <f>SUM(H14:H19)</f>
        <v>22.3</v>
      </c>
      <c r="I20" s="23">
        <f>SUM(I14:I19)</f>
        <v>14.161999999999999</v>
      </c>
    </row>
    <row r="21" spans="1:9" x14ac:dyDescent="0.3">
      <c r="H21" s="6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DEBA-69EC-4E18-B2C9-08516FC87C88}">
  <dimension ref="A1:I21"/>
  <sheetViews>
    <sheetView topLeftCell="A10" workbookViewId="0">
      <selection activeCell="E9" sqref="E9"/>
    </sheetView>
  </sheetViews>
  <sheetFormatPr defaultRowHeight="14.4" x14ac:dyDescent="0.3"/>
  <cols>
    <col min="1" max="1" width="15.109375" bestFit="1" customWidth="1"/>
    <col min="2" max="6" width="12.6640625" customWidth="1"/>
    <col min="7" max="7" width="11.44140625" customWidth="1"/>
  </cols>
  <sheetData>
    <row r="1" spans="1:9" x14ac:dyDescent="0.3">
      <c r="A1" s="2" t="s">
        <v>0</v>
      </c>
      <c r="B1" s="5">
        <v>45777</v>
      </c>
    </row>
    <row r="2" spans="1:9" x14ac:dyDescent="0.3">
      <c r="A2" s="2" t="s">
        <v>1</v>
      </c>
    </row>
    <row r="3" spans="1:9" ht="48" customHeight="1" x14ac:dyDescent="0.3">
      <c r="A3" s="7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x14ac:dyDescent="0.3">
      <c r="A4" s="8">
        <v>2025</v>
      </c>
      <c r="B4" s="9"/>
      <c r="C4" s="9">
        <v>136</v>
      </c>
      <c r="D4" s="9">
        <v>500</v>
      </c>
      <c r="E4" s="9"/>
      <c r="F4" s="9"/>
      <c r="G4" s="9">
        <v>208</v>
      </c>
      <c r="H4" s="32">
        <f t="shared" ref="H4:H9" si="0">SUM(B4:G4)</f>
        <v>844</v>
      </c>
      <c r="I4" s="12">
        <f t="shared" ref="I4:I9" si="1">SUM(D4:G4)</f>
        <v>708</v>
      </c>
    </row>
    <row r="5" spans="1:9" x14ac:dyDescent="0.3">
      <c r="A5" s="8">
        <v>2026</v>
      </c>
      <c r="B5" s="9"/>
      <c r="C5" s="9">
        <v>1000</v>
      </c>
      <c r="D5" s="9">
        <v>950</v>
      </c>
      <c r="E5" s="9">
        <v>2750</v>
      </c>
      <c r="F5" s="9">
        <v>500</v>
      </c>
      <c r="G5" s="9">
        <v>7</v>
      </c>
      <c r="H5" s="32">
        <f t="shared" si="0"/>
        <v>5207</v>
      </c>
      <c r="I5" s="12">
        <f t="shared" si="1"/>
        <v>4207</v>
      </c>
    </row>
    <row r="6" spans="1:9" x14ac:dyDescent="0.3">
      <c r="A6" s="8">
        <v>2027</v>
      </c>
      <c r="B6" s="9"/>
      <c r="C6" s="9">
        <v>1000</v>
      </c>
      <c r="D6" s="9"/>
      <c r="E6" s="9">
        <v>3250</v>
      </c>
      <c r="F6" s="9"/>
      <c r="G6" s="9"/>
      <c r="H6" s="32">
        <f t="shared" si="0"/>
        <v>4250</v>
      </c>
      <c r="I6" s="12">
        <f t="shared" si="1"/>
        <v>3250</v>
      </c>
    </row>
    <row r="7" spans="1:9" x14ac:dyDescent="0.3">
      <c r="A7" s="8">
        <v>2028</v>
      </c>
      <c r="B7" s="9"/>
      <c r="C7" s="9"/>
      <c r="D7" s="9"/>
      <c r="E7" s="9">
        <v>3750</v>
      </c>
      <c r="F7" s="9">
        <v>500</v>
      </c>
      <c r="G7" s="9"/>
      <c r="H7" s="32">
        <f t="shared" si="0"/>
        <v>4250</v>
      </c>
      <c r="I7" s="12">
        <f t="shared" si="1"/>
        <v>4250</v>
      </c>
    </row>
    <row r="8" spans="1:9" x14ac:dyDescent="0.3">
      <c r="A8" s="8">
        <v>2029</v>
      </c>
      <c r="B8" s="9">
        <v>6000</v>
      </c>
      <c r="C8" s="9"/>
      <c r="D8" s="9"/>
      <c r="E8" s="9">
        <v>2750</v>
      </c>
      <c r="F8" s="9">
        <v>500</v>
      </c>
      <c r="G8" s="9"/>
      <c r="H8" s="32">
        <f t="shared" si="0"/>
        <v>9250</v>
      </c>
      <c r="I8" s="12">
        <f t="shared" si="1"/>
        <v>3250</v>
      </c>
    </row>
    <row r="9" spans="1:9" ht="15" thickBot="1" x14ac:dyDescent="0.35">
      <c r="A9" s="8" t="s">
        <v>11</v>
      </c>
      <c r="B9" s="29"/>
      <c r="C9" s="30"/>
      <c r="D9" s="30"/>
      <c r="E9" s="30"/>
      <c r="F9" s="30"/>
      <c r="G9" s="30"/>
      <c r="H9" s="33">
        <f t="shared" si="0"/>
        <v>0</v>
      </c>
      <c r="I9" s="31">
        <f t="shared" si="1"/>
        <v>0</v>
      </c>
    </row>
    <row r="10" spans="1:9" x14ac:dyDescent="0.3">
      <c r="A10" s="14" t="s">
        <v>12</v>
      </c>
      <c r="B10" s="12">
        <f t="shared" ref="B10:I10" si="2">SUM(B4:B9)</f>
        <v>6000</v>
      </c>
      <c r="C10" s="12">
        <f t="shared" si="2"/>
        <v>2136</v>
      </c>
      <c r="D10" s="12">
        <f t="shared" si="2"/>
        <v>1450</v>
      </c>
      <c r="E10" s="12">
        <f t="shared" si="2"/>
        <v>12500</v>
      </c>
      <c r="F10" s="12">
        <f t="shared" si="2"/>
        <v>1500</v>
      </c>
      <c r="G10" s="11">
        <f t="shared" si="2"/>
        <v>215</v>
      </c>
      <c r="H10" s="11">
        <f t="shared" si="2"/>
        <v>23801</v>
      </c>
      <c r="I10" s="12">
        <f t="shared" si="2"/>
        <v>15665</v>
      </c>
    </row>
    <row r="11" spans="1:9" x14ac:dyDescent="0.3">
      <c r="A11" s="14"/>
      <c r="B11" s="1"/>
      <c r="C11" s="1"/>
      <c r="D11" s="1"/>
      <c r="E11" s="1"/>
      <c r="F11" s="1"/>
      <c r="G11" s="1"/>
      <c r="H11" s="15"/>
    </row>
    <row r="12" spans="1:9" x14ac:dyDescent="0.3">
      <c r="A12" s="16" t="s">
        <v>13</v>
      </c>
      <c r="H12" s="14"/>
    </row>
    <row r="13" spans="1:9" x14ac:dyDescent="0.3">
      <c r="A13" s="14" t="s">
        <v>14</v>
      </c>
      <c r="H13" s="14"/>
    </row>
    <row r="14" spans="1:9" x14ac:dyDescent="0.3">
      <c r="A14" s="8">
        <v>2025</v>
      </c>
      <c r="B14" s="17" t="str">
        <f t="shared" ref="B14:G19" si="3">+IF(ISNUMBER(B4),B4/1000,"")</f>
        <v/>
      </c>
      <c r="C14" s="17">
        <f t="shared" si="3"/>
        <v>0.13600000000000001</v>
      </c>
      <c r="D14" s="17">
        <f t="shared" si="3"/>
        <v>0.5</v>
      </c>
      <c r="E14" s="17" t="str">
        <f t="shared" si="3"/>
        <v/>
      </c>
      <c r="F14" s="17" t="str">
        <f t="shared" si="3"/>
        <v/>
      </c>
      <c r="G14" s="17">
        <f t="shared" si="3"/>
        <v>0.20799999999999999</v>
      </c>
      <c r="H14" s="27">
        <f t="shared" ref="H14:I19" si="4">+H4/1000</f>
        <v>0.84399999999999997</v>
      </c>
      <c r="I14" s="17">
        <f t="shared" si="4"/>
        <v>0.70799999999999996</v>
      </c>
    </row>
    <row r="15" spans="1:9" x14ac:dyDescent="0.3">
      <c r="A15" s="8">
        <v>2026</v>
      </c>
      <c r="B15" s="17" t="str">
        <f t="shared" si="3"/>
        <v/>
      </c>
      <c r="C15" s="17">
        <f t="shared" si="3"/>
        <v>1</v>
      </c>
      <c r="D15" s="17">
        <f t="shared" si="3"/>
        <v>0.95</v>
      </c>
      <c r="E15" s="17">
        <f t="shared" si="3"/>
        <v>2.75</v>
      </c>
      <c r="F15" s="17">
        <f t="shared" si="3"/>
        <v>0.5</v>
      </c>
      <c r="G15" s="17">
        <f t="shared" si="3"/>
        <v>7.0000000000000001E-3</v>
      </c>
      <c r="H15" s="27">
        <f t="shared" si="4"/>
        <v>5.2069999999999999</v>
      </c>
      <c r="I15" s="17">
        <f t="shared" si="4"/>
        <v>4.2069999999999999</v>
      </c>
    </row>
    <row r="16" spans="1:9" x14ac:dyDescent="0.3">
      <c r="A16" s="8">
        <v>2027</v>
      </c>
      <c r="B16" s="17" t="str">
        <f t="shared" si="3"/>
        <v/>
      </c>
      <c r="C16" s="17">
        <f t="shared" si="3"/>
        <v>1</v>
      </c>
      <c r="D16" s="17" t="str">
        <f t="shared" si="3"/>
        <v/>
      </c>
      <c r="E16" s="17">
        <f t="shared" si="3"/>
        <v>3.25</v>
      </c>
      <c r="F16" s="17" t="str">
        <f t="shared" si="3"/>
        <v/>
      </c>
      <c r="G16" s="17" t="str">
        <f t="shared" si="3"/>
        <v/>
      </c>
      <c r="H16" s="27">
        <f t="shared" si="4"/>
        <v>4.25</v>
      </c>
      <c r="I16" s="17">
        <f t="shared" si="4"/>
        <v>3.25</v>
      </c>
    </row>
    <row r="17" spans="1:9" x14ac:dyDescent="0.3">
      <c r="A17" s="8">
        <v>2028</v>
      </c>
      <c r="B17" s="17" t="str">
        <f t="shared" si="3"/>
        <v/>
      </c>
      <c r="C17" s="17" t="str">
        <f t="shared" si="3"/>
        <v/>
      </c>
      <c r="D17" s="17" t="str">
        <f t="shared" si="3"/>
        <v/>
      </c>
      <c r="E17" s="17">
        <f t="shared" si="3"/>
        <v>3.75</v>
      </c>
      <c r="F17" s="17">
        <f t="shared" si="3"/>
        <v>0.5</v>
      </c>
      <c r="G17" s="17" t="str">
        <f t="shared" si="3"/>
        <v/>
      </c>
      <c r="H17" s="27">
        <f t="shared" si="4"/>
        <v>4.25</v>
      </c>
      <c r="I17" s="17">
        <f t="shared" si="4"/>
        <v>4.25</v>
      </c>
    </row>
    <row r="18" spans="1:9" x14ac:dyDescent="0.3">
      <c r="A18" s="8">
        <v>2029</v>
      </c>
      <c r="B18" s="17">
        <f t="shared" si="3"/>
        <v>6</v>
      </c>
      <c r="C18" s="17" t="str">
        <f t="shared" si="3"/>
        <v/>
      </c>
      <c r="D18" s="17" t="str">
        <f t="shared" si="3"/>
        <v/>
      </c>
      <c r="E18" s="17">
        <f t="shared" si="3"/>
        <v>2.75</v>
      </c>
      <c r="F18" s="17">
        <f t="shared" si="3"/>
        <v>0.5</v>
      </c>
      <c r="G18" s="17" t="str">
        <f t="shared" si="3"/>
        <v/>
      </c>
      <c r="H18" s="27">
        <f t="shared" si="4"/>
        <v>9.25</v>
      </c>
      <c r="I18" s="17">
        <f t="shared" si="4"/>
        <v>3.25</v>
      </c>
    </row>
    <row r="19" spans="1:9" ht="15" thickBot="1" x14ac:dyDescent="0.35">
      <c r="A19" s="25" t="s">
        <v>11</v>
      </c>
      <c r="B19" s="26" t="str">
        <f t="shared" si="3"/>
        <v/>
      </c>
      <c r="C19" s="19" t="str">
        <f t="shared" si="3"/>
        <v/>
      </c>
      <c r="D19" s="19" t="str">
        <f t="shared" si="3"/>
        <v/>
      </c>
      <c r="E19" s="19" t="str">
        <f t="shared" si="3"/>
        <v/>
      </c>
      <c r="F19" s="19" t="str">
        <f t="shared" si="3"/>
        <v/>
      </c>
      <c r="G19" s="19" t="str">
        <f t="shared" si="3"/>
        <v/>
      </c>
      <c r="H19" s="28">
        <f t="shared" si="4"/>
        <v>0</v>
      </c>
      <c r="I19" s="19">
        <f t="shared" si="4"/>
        <v>0</v>
      </c>
    </row>
    <row r="20" spans="1:9" x14ac:dyDescent="0.3">
      <c r="A20" s="14" t="s">
        <v>12</v>
      </c>
      <c r="B20" s="23">
        <f>SUM(B14:B19)</f>
        <v>6</v>
      </c>
      <c r="C20" s="23">
        <f t="shared" ref="C20:G20" si="5">SUM(C14:C19)</f>
        <v>2.1360000000000001</v>
      </c>
      <c r="D20" s="23">
        <f t="shared" si="5"/>
        <v>1.45</v>
      </c>
      <c r="E20" s="23">
        <f t="shared" si="5"/>
        <v>12.5</v>
      </c>
      <c r="F20" s="23">
        <f t="shared" si="5"/>
        <v>1.5</v>
      </c>
      <c r="G20" s="23">
        <f t="shared" si="5"/>
        <v>0.215</v>
      </c>
      <c r="H20" s="23">
        <f>SUM(H14:H19)</f>
        <v>23.801000000000002</v>
      </c>
      <c r="I20" s="23">
        <f>SUM(I14:I19)</f>
        <v>15.664999999999999</v>
      </c>
    </row>
    <row r="21" spans="1:9" x14ac:dyDescent="0.3">
      <c r="H21" s="6"/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5CED4-7B5C-4C3B-AA52-2C0EFBA82E25}">
  <dimension ref="A1:I21"/>
  <sheetViews>
    <sheetView workbookViewId="0">
      <selection activeCell="C4" sqref="C4:C6"/>
    </sheetView>
  </sheetViews>
  <sheetFormatPr defaultRowHeight="14.4" x14ac:dyDescent="0.3"/>
  <cols>
    <col min="1" max="1" width="15.109375" bestFit="1" customWidth="1"/>
    <col min="2" max="6" width="12.6640625" customWidth="1"/>
    <col min="7" max="7" width="11.44140625" customWidth="1"/>
  </cols>
  <sheetData>
    <row r="1" spans="1:9" x14ac:dyDescent="0.3">
      <c r="A1" s="2" t="s">
        <v>0</v>
      </c>
      <c r="B1" s="5">
        <v>45657</v>
      </c>
    </row>
    <row r="2" spans="1:9" x14ac:dyDescent="0.3">
      <c r="A2" s="2" t="s">
        <v>1</v>
      </c>
    </row>
    <row r="3" spans="1:9" ht="48" customHeight="1" x14ac:dyDescent="0.3">
      <c r="A3" s="7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x14ac:dyDescent="0.3">
      <c r="A4" s="8">
        <v>2025</v>
      </c>
      <c r="B4" s="9"/>
      <c r="C4" s="9">
        <v>140</v>
      </c>
      <c r="D4" s="9">
        <v>500</v>
      </c>
      <c r="E4" s="9">
        <v>2000</v>
      </c>
      <c r="F4" s="9"/>
      <c r="G4" s="9">
        <v>195</v>
      </c>
      <c r="H4" s="32">
        <f t="shared" ref="H4:H9" si="0">SUM(B4:G4)</f>
        <v>2835</v>
      </c>
      <c r="I4" s="12">
        <f t="shared" ref="I4:I9" si="1">SUM(D4:G4)</f>
        <v>2695</v>
      </c>
    </row>
    <row r="5" spans="1:9" x14ac:dyDescent="0.3">
      <c r="A5" s="8">
        <v>2026</v>
      </c>
      <c r="B5" s="9"/>
      <c r="C5" s="9">
        <v>3000</v>
      </c>
      <c r="D5" s="9">
        <v>1750</v>
      </c>
      <c r="E5" s="9">
        <v>2750</v>
      </c>
      <c r="F5" s="9">
        <v>500</v>
      </c>
      <c r="G5" s="9">
        <v>9</v>
      </c>
      <c r="H5" s="32">
        <f t="shared" si="0"/>
        <v>8009</v>
      </c>
      <c r="I5" s="12">
        <f t="shared" si="1"/>
        <v>5009</v>
      </c>
    </row>
    <row r="6" spans="1:9" x14ac:dyDescent="0.3">
      <c r="A6" s="8">
        <v>2027</v>
      </c>
      <c r="B6" s="9"/>
      <c r="C6" s="9"/>
      <c r="D6" s="9"/>
      <c r="E6" s="9">
        <v>3250</v>
      </c>
      <c r="F6" s="9"/>
      <c r="G6" s="9"/>
      <c r="H6" s="32">
        <f t="shared" si="0"/>
        <v>3250</v>
      </c>
      <c r="I6" s="12">
        <f t="shared" si="1"/>
        <v>3250</v>
      </c>
    </row>
    <row r="7" spans="1:9" x14ac:dyDescent="0.3">
      <c r="A7" s="8">
        <v>2028</v>
      </c>
      <c r="B7" s="9"/>
      <c r="C7" s="9"/>
      <c r="D7" s="9"/>
      <c r="E7" s="9">
        <v>3750</v>
      </c>
      <c r="F7" s="9">
        <v>500</v>
      </c>
      <c r="G7" s="9"/>
      <c r="H7" s="32">
        <f t="shared" si="0"/>
        <v>4250</v>
      </c>
      <c r="I7" s="12">
        <f t="shared" si="1"/>
        <v>4250</v>
      </c>
    </row>
    <row r="8" spans="1:9" x14ac:dyDescent="0.3">
      <c r="A8" s="8">
        <v>2029</v>
      </c>
      <c r="B8" s="9">
        <v>6000</v>
      </c>
      <c r="C8" s="9"/>
      <c r="D8" s="9"/>
      <c r="E8" s="9">
        <v>2750</v>
      </c>
      <c r="F8" s="9">
        <v>500</v>
      </c>
      <c r="G8" s="9"/>
      <c r="H8" s="32">
        <f t="shared" si="0"/>
        <v>9250</v>
      </c>
      <c r="I8" s="12">
        <f t="shared" si="1"/>
        <v>3250</v>
      </c>
    </row>
    <row r="9" spans="1:9" ht="15" thickBot="1" x14ac:dyDescent="0.35">
      <c r="A9" s="8" t="s">
        <v>11</v>
      </c>
      <c r="B9" s="29"/>
      <c r="C9" s="30"/>
      <c r="D9" s="30"/>
      <c r="E9" s="30"/>
      <c r="F9" s="30"/>
      <c r="G9" s="30"/>
      <c r="H9" s="33">
        <f t="shared" si="0"/>
        <v>0</v>
      </c>
      <c r="I9" s="31">
        <f t="shared" si="1"/>
        <v>0</v>
      </c>
    </row>
    <row r="10" spans="1:9" x14ac:dyDescent="0.3">
      <c r="A10" s="14" t="s">
        <v>12</v>
      </c>
      <c r="B10" s="12">
        <f t="shared" ref="B10:I10" si="2">SUM(B4:B9)</f>
        <v>6000</v>
      </c>
      <c r="C10" s="12">
        <f t="shared" si="2"/>
        <v>3140</v>
      </c>
      <c r="D10" s="12">
        <f t="shared" si="2"/>
        <v>2250</v>
      </c>
      <c r="E10" s="12">
        <f t="shared" si="2"/>
        <v>14500</v>
      </c>
      <c r="F10" s="12">
        <f t="shared" si="2"/>
        <v>1500</v>
      </c>
      <c r="G10" s="11">
        <f t="shared" si="2"/>
        <v>204</v>
      </c>
      <c r="H10" s="11">
        <f t="shared" si="2"/>
        <v>27594</v>
      </c>
      <c r="I10" s="12">
        <f t="shared" si="2"/>
        <v>18454</v>
      </c>
    </row>
    <row r="11" spans="1:9" x14ac:dyDescent="0.3">
      <c r="A11" s="14"/>
      <c r="B11" s="1"/>
      <c r="C11" s="1"/>
      <c r="D11" s="1"/>
      <c r="E11" s="1"/>
      <c r="F11" s="1"/>
      <c r="G11" s="1"/>
      <c r="H11" s="15"/>
    </row>
    <row r="12" spans="1:9" x14ac:dyDescent="0.3">
      <c r="A12" s="16" t="s">
        <v>13</v>
      </c>
      <c r="H12" s="14"/>
    </row>
    <row r="13" spans="1:9" x14ac:dyDescent="0.3">
      <c r="A13" s="14" t="s">
        <v>14</v>
      </c>
      <c r="H13" s="14"/>
    </row>
    <row r="14" spans="1:9" x14ac:dyDescent="0.3">
      <c r="A14" s="8">
        <v>2025</v>
      </c>
      <c r="B14" s="17" t="str">
        <f t="shared" ref="B14:G14" si="3">+IF(ISNUMBER(B4),B4/1000,"")</f>
        <v/>
      </c>
      <c r="C14" s="17">
        <f t="shared" si="3"/>
        <v>0.14000000000000001</v>
      </c>
      <c r="D14" s="17">
        <f t="shared" si="3"/>
        <v>0.5</v>
      </c>
      <c r="E14" s="17">
        <f t="shared" si="3"/>
        <v>2</v>
      </c>
      <c r="F14" s="17" t="str">
        <f t="shared" si="3"/>
        <v/>
      </c>
      <c r="G14" s="17">
        <f t="shared" si="3"/>
        <v>0.19500000000000001</v>
      </c>
      <c r="H14" s="27">
        <f t="shared" ref="H14:I19" si="4">+H4/1000</f>
        <v>2.835</v>
      </c>
      <c r="I14" s="17">
        <f t="shared" si="4"/>
        <v>2.6949999999999998</v>
      </c>
    </row>
    <row r="15" spans="1:9" x14ac:dyDescent="0.3">
      <c r="A15" s="8">
        <v>2026</v>
      </c>
      <c r="B15" s="17" t="str">
        <f t="shared" ref="B15:G15" si="5">+IF(ISNUMBER(B5),B5/1000,"")</f>
        <v/>
      </c>
      <c r="C15" s="17">
        <f t="shared" si="5"/>
        <v>3</v>
      </c>
      <c r="D15" s="17">
        <f t="shared" si="5"/>
        <v>1.75</v>
      </c>
      <c r="E15" s="17">
        <f t="shared" si="5"/>
        <v>2.75</v>
      </c>
      <c r="F15" s="17">
        <f t="shared" si="5"/>
        <v>0.5</v>
      </c>
      <c r="G15" s="17">
        <f t="shared" si="5"/>
        <v>8.9999999999999993E-3</v>
      </c>
      <c r="H15" s="27">
        <f t="shared" si="4"/>
        <v>8.0090000000000003</v>
      </c>
      <c r="I15" s="17">
        <f t="shared" si="4"/>
        <v>5.0090000000000003</v>
      </c>
    </row>
    <row r="16" spans="1:9" x14ac:dyDescent="0.3">
      <c r="A16" s="8">
        <v>2027</v>
      </c>
      <c r="B16" s="17" t="str">
        <f t="shared" ref="B16:G16" si="6">+IF(ISNUMBER(B6),B6/1000,"")</f>
        <v/>
      </c>
      <c r="C16" s="17" t="str">
        <f t="shared" si="6"/>
        <v/>
      </c>
      <c r="D16" s="17" t="str">
        <f t="shared" si="6"/>
        <v/>
      </c>
      <c r="E16" s="17">
        <f t="shared" si="6"/>
        <v>3.25</v>
      </c>
      <c r="F16" s="17" t="str">
        <f t="shared" si="6"/>
        <v/>
      </c>
      <c r="G16" s="17" t="str">
        <f t="shared" si="6"/>
        <v/>
      </c>
      <c r="H16" s="27">
        <f t="shared" si="4"/>
        <v>3.25</v>
      </c>
      <c r="I16" s="17">
        <f t="shared" si="4"/>
        <v>3.25</v>
      </c>
    </row>
    <row r="17" spans="1:9" x14ac:dyDescent="0.3">
      <c r="A17" s="8">
        <v>2028</v>
      </c>
      <c r="B17" s="17" t="str">
        <f t="shared" ref="B17:G17" si="7">+IF(ISNUMBER(B7),B7/1000,"")</f>
        <v/>
      </c>
      <c r="C17" s="17" t="str">
        <f t="shared" si="7"/>
        <v/>
      </c>
      <c r="D17" s="17" t="str">
        <f t="shared" si="7"/>
        <v/>
      </c>
      <c r="E17" s="17">
        <f t="shared" si="7"/>
        <v>3.75</v>
      </c>
      <c r="F17" s="17">
        <f t="shared" si="7"/>
        <v>0.5</v>
      </c>
      <c r="G17" s="17" t="str">
        <f t="shared" si="7"/>
        <v/>
      </c>
      <c r="H17" s="27">
        <f t="shared" si="4"/>
        <v>4.25</v>
      </c>
      <c r="I17" s="17">
        <f t="shared" si="4"/>
        <v>4.25</v>
      </c>
    </row>
    <row r="18" spans="1:9" x14ac:dyDescent="0.3">
      <c r="A18" s="8">
        <v>2029</v>
      </c>
      <c r="B18" s="17">
        <f t="shared" ref="B18:G18" si="8">+IF(ISNUMBER(B8),B8/1000,"")</f>
        <v>6</v>
      </c>
      <c r="C18" s="17" t="str">
        <f t="shared" si="8"/>
        <v/>
      </c>
      <c r="D18" s="17" t="str">
        <f t="shared" si="8"/>
        <v/>
      </c>
      <c r="E18" s="17">
        <f t="shared" si="8"/>
        <v>2.75</v>
      </c>
      <c r="F18" s="17">
        <f t="shared" si="8"/>
        <v>0.5</v>
      </c>
      <c r="G18" s="17" t="str">
        <f t="shared" si="8"/>
        <v/>
      </c>
      <c r="H18" s="27">
        <f t="shared" si="4"/>
        <v>9.25</v>
      </c>
      <c r="I18" s="17">
        <f t="shared" si="4"/>
        <v>3.25</v>
      </c>
    </row>
    <row r="19" spans="1:9" ht="15" thickBot="1" x14ac:dyDescent="0.35">
      <c r="A19" s="25" t="s">
        <v>11</v>
      </c>
      <c r="B19" s="26" t="str">
        <f t="shared" ref="B19:G19" si="9">+IF(ISNUMBER(B9),B9/1000,"")</f>
        <v/>
      </c>
      <c r="C19" s="19" t="str">
        <f t="shared" si="9"/>
        <v/>
      </c>
      <c r="D19" s="19" t="str">
        <f t="shared" si="9"/>
        <v/>
      </c>
      <c r="E19" s="19" t="str">
        <f t="shared" si="9"/>
        <v/>
      </c>
      <c r="F19" s="19" t="str">
        <f t="shared" si="9"/>
        <v/>
      </c>
      <c r="G19" s="19" t="str">
        <f t="shared" si="9"/>
        <v/>
      </c>
      <c r="H19" s="28">
        <f t="shared" si="4"/>
        <v>0</v>
      </c>
      <c r="I19" s="19">
        <f t="shared" si="4"/>
        <v>0</v>
      </c>
    </row>
    <row r="20" spans="1:9" x14ac:dyDescent="0.3">
      <c r="A20" s="14" t="s">
        <v>12</v>
      </c>
      <c r="B20" s="23">
        <f>SUM(B14:B19)</f>
        <v>6</v>
      </c>
      <c r="C20" s="23">
        <f t="shared" ref="C20:G20" si="10">SUM(C14:C19)</f>
        <v>3.14</v>
      </c>
      <c r="D20" s="23">
        <f t="shared" si="10"/>
        <v>2.25</v>
      </c>
      <c r="E20" s="23">
        <f t="shared" si="10"/>
        <v>14.5</v>
      </c>
      <c r="F20" s="23">
        <f t="shared" si="10"/>
        <v>1.5</v>
      </c>
      <c r="G20" s="23">
        <f t="shared" si="10"/>
        <v>0.20400000000000001</v>
      </c>
      <c r="H20" s="23">
        <f>SUM(H14:H19)</f>
        <v>27.594000000000001</v>
      </c>
      <c r="I20" s="23">
        <f>SUM(I14:I19)</f>
        <v>18.454000000000001</v>
      </c>
    </row>
    <row r="21" spans="1:9" x14ac:dyDescent="0.3">
      <c r="H21" s="6"/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FCBE6-FF4D-43FF-817C-5A2B455D81D8}">
  <dimension ref="A1:H23"/>
  <sheetViews>
    <sheetView workbookViewId="0">
      <selection activeCell="C25" sqref="C25"/>
    </sheetView>
  </sheetViews>
  <sheetFormatPr defaultRowHeight="14.4" x14ac:dyDescent="0.3"/>
  <cols>
    <col min="1" max="1" width="15.109375" bestFit="1" customWidth="1"/>
    <col min="2" max="5" width="12.6640625" customWidth="1"/>
    <col min="6" max="6" width="11.44140625" customWidth="1"/>
  </cols>
  <sheetData>
    <row r="1" spans="1:8" x14ac:dyDescent="0.3">
      <c r="A1" s="2" t="s">
        <v>0</v>
      </c>
      <c r="B1" s="5">
        <v>45565</v>
      </c>
    </row>
    <row r="2" spans="1:8" x14ac:dyDescent="0.3">
      <c r="A2" s="2" t="s">
        <v>1</v>
      </c>
    </row>
    <row r="3" spans="1:8" ht="48" customHeight="1" x14ac:dyDescent="0.3">
      <c r="A3" s="7" t="s">
        <v>2</v>
      </c>
      <c r="B3" s="3" t="s">
        <v>3</v>
      </c>
      <c r="C3" s="3" t="s">
        <v>4</v>
      </c>
      <c r="D3" s="3" t="s">
        <v>5</v>
      </c>
      <c r="E3" s="4" t="s">
        <v>15</v>
      </c>
      <c r="F3" s="4" t="s">
        <v>8</v>
      </c>
      <c r="G3" s="4" t="s">
        <v>9</v>
      </c>
      <c r="H3" s="4" t="s">
        <v>10</v>
      </c>
    </row>
    <row r="4" spans="1:8" x14ac:dyDescent="0.3">
      <c r="A4" s="8">
        <v>2024</v>
      </c>
      <c r="B4" s="9"/>
      <c r="C4" s="9">
        <v>149.4</v>
      </c>
      <c r="D4" s="9">
        <v>500</v>
      </c>
      <c r="E4" s="9"/>
      <c r="F4" s="9">
        <v>228.49</v>
      </c>
      <c r="G4" s="11">
        <f t="shared" ref="G4:G10" si="0">SUM(B4:F4)</f>
        <v>877.89</v>
      </c>
      <c r="H4" s="12">
        <f t="shared" ref="H4:H10" si="1">SUM(D4:F4)</f>
        <v>728.49</v>
      </c>
    </row>
    <row r="5" spans="1:8" x14ac:dyDescent="0.3">
      <c r="A5" s="8">
        <v>2025</v>
      </c>
      <c r="B5" s="9"/>
      <c r="C5" s="9"/>
      <c r="D5" s="9">
        <v>500</v>
      </c>
      <c r="E5" s="9">
        <v>2000</v>
      </c>
      <c r="F5" s="9">
        <v>7.8</v>
      </c>
      <c r="G5" s="11">
        <f t="shared" si="0"/>
        <v>2507.8000000000002</v>
      </c>
      <c r="H5" s="12">
        <f t="shared" si="1"/>
        <v>2507.8000000000002</v>
      </c>
    </row>
    <row r="6" spans="1:8" x14ac:dyDescent="0.3">
      <c r="A6" s="8">
        <v>2026</v>
      </c>
      <c r="B6" s="9">
        <v>5000</v>
      </c>
      <c r="C6" s="9">
        <v>3000</v>
      </c>
      <c r="D6" s="9">
        <v>3250</v>
      </c>
      <c r="E6" s="9">
        <v>3250</v>
      </c>
      <c r="F6" s="9"/>
      <c r="G6" s="11">
        <f t="shared" si="0"/>
        <v>14500</v>
      </c>
      <c r="H6" s="12">
        <f t="shared" si="1"/>
        <v>6500</v>
      </c>
    </row>
    <row r="7" spans="1:8" x14ac:dyDescent="0.3">
      <c r="A7" s="8">
        <v>2027</v>
      </c>
      <c r="B7" s="9"/>
      <c r="C7" s="9"/>
      <c r="D7" s="9"/>
      <c r="E7" s="9">
        <v>3250</v>
      </c>
      <c r="F7" s="9"/>
      <c r="G7" s="11">
        <f t="shared" si="0"/>
        <v>3250</v>
      </c>
      <c r="H7" s="12">
        <f t="shared" si="1"/>
        <v>3250</v>
      </c>
    </row>
    <row r="8" spans="1:8" x14ac:dyDescent="0.3">
      <c r="A8" s="8">
        <v>2028</v>
      </c>
      <c r="B8" s="9"/>
      <c r="C8" s="9"/>
      <c r="D8" s="9"/>
      <c r="E8" s="9">
        <v>4250</v>
      </c>
      <c r="F8" s="9"/>
      <c r="G8" s="11">
        <f t="shared" si="0"/>
        <v>4250</v>
      </c>
      <c r="H8" s="12">
        <f>SUM(D8:F8)</f>
        <v>4250</v>
      </c>
    </row>
    <row r="9" spans="1:8" x14ac:dyDescent="0.3">
      <c r="A9" s="8">
        <v>2029</v>
      </c>
      <c r="B9" s="9"/>
      <c r="C9" s="9"/>
      <c r="D9" s="9"/>
      <c r="E9" s="9">
        <v>3250</v>
      </c>
      <c r="F9" s="9"/>
      <c r="G9" s="11">
        <f t="shared" si="0"/>
        <v>3250</v>
      </c>
      <c r="H9" s="12">
        <f>SUM(D9:F9)</f>
        <v>3250</v>
      </c>
    </row>
    <row r="10" spans="1:8" x14ac:dyDescent="0.3">
      <c r="A10" s="8" t="s">
        <v>11</v>
      </c>
      <c r="B10" s="13"/>
      <c r="C10" s="9"/>
      <c r="D10" s="9"/>
      <c r="E10" s="9"/>
      <c r="F10" s="9"/>
      <c r="G10" s="11">
        <f t="shared" si="0"/>
        <v>0</v>
      </c>
      <c r="H10" s="12">
        <f t="shared" si="1"/>
        <v>0</v>
      </c>
    </row>
    <row r="11" spans="1:8" x14ac:dyDescent="0.3">
      <c r="A11" s="14" t="s">
        <v>12</v>
      </c>
      <c r="B11" s="12">
        <f>SUM(B4:B10)</f>
        <v>5000</v>
      </c>
      <c r="C11" s="12">
        <f t="shared" ref="C11:F11" si="2">SUM(C4:C10)</f>
        <v>3149.4</v>
      </c>
      <c r="D11" s="12">
        <f t="shared" si="2"/>
        <v>4250</v>
      </c>
      <c r="E11" s="12">
        <f t="shared" si="2"/>
        <v>16000</v>
      </c>
      <c r="F11" s="11">
        <f t="shared" si="2"/>
        <v>236.29000000000002</v>
      </c>
      <c r="G11" s="11">
        <f>SUM(G4:G10)</f>
        <v>28635.69</v>
      </c>
      <c r="H11" s="12">
        <f>SUM(H4:H10)</f>
        <v>20486.29</v>
      </c>
    </row>
    <row r="12" spans="1:8" x14ac:dyDescent="0.3">
      <c r="A12" s="14"/>
      <c r="B12" s="1"/>
      <c r="C12" s="1"/>
      <c r="D12" s="1"/>
      <c r="E12" s="1"/>
      <c r="F12" s="1"/>
      <c r="G12" s="15"/>
    </row>
    <row r="13" spans="1:8" x14ac:dyDescent="0.3">
      <c r="A13" s="16" t="s">
        <v>16</v>
      </c>
      <c r="G13" s="14"/>
    </row>
    <row r="14" spans="1:8" x14ac:dyDescent="0.3">
      <c r="A14" s="14" t="s">
        <v>17</v>
      </c>
      <c r="G14" s="14"/>
    </row>
    <row r="15" spans="1:8" x14ac:dyDescent="0.3">
      <c r="A15" s="8">
        <v>2024</v>
      </c>
      <c r="B15" s="17" t="str">
        <f>+IF(ISNUMBER(B4),B4/1000,"")</f>
        <v/>
      </c>
      <c r="C15" s="17">
        <f t="shared" ref="C15:F20" si="3">+IF(ISNUMBER(C4),C4/1000,"")</f>
        <v>0.14940000000000001</v>
      </c>
      <c r="D15" s="17">
        <f t="shared" si="3"/>
        <v>0.5</v>
      </c>
      <c r="E15" s="17"/>
      <c r="F15" s="18">
        <f t="shared" si="3"/>
        <v>0.22849</v>
      </c>
      <c r="G15" s="18">
        <f t="shared" ref="G15:H20" si="4">+G4/1000</f>
        <v>0.87788999999999995</v>
      </c>
      <c r="H15" s="17">
        <f t="shared" si="4"/>
        <v>0.72848999999999997</v>
      </c>
    </row>
    <row r="16" spans="1:8" x14ac:dyDescent="0.3">
      <c r="A16" s="8">
        <v>2025</v>
      </c>
      <c r="B16" s="17" t="str">
        <f>+IF(ISNUMBER(B5),B5/1000,"")</f>
        <v/>
      </c>
      <c r="C16" s="17" t="str">
        <f t="shared" si="3"/>
        <v/>
      </c>
      <c r="D16" s="17">
        <f t="shared" si="3"/>
        <v>0.5</v>
      </c>
      <c r="E16" s="17">
        <f t="shared" si="3"/>
        <v>2</v>
      </c>
      <c r="F16" s="18">
        <f t="shared" si="3"/>
        <v>7.7999999999999996E-3</v>
      </c>
      <c r="G16" s="18">
        <f t="shared" si="4"/>
        <v>2.5078</v>
      </c>
      <c r="H16" s="17">
        <f t="shared" si="4"/>
        <v>2.5078</v>
      </c>
    </row>
    <row r="17" spans="1:8" x14ac:dyDescent="0.3">
      <c r="A17" s="8">
        <v>2026</v>
      </c>
      <c r="B17" s="17">
        <f>+IF(ISNUMBER(B6),B6/1000,"")</f>
        <v>5</v>
      </c>
      <c r="C17" s="17">
        <f t="shared" si="3"/>
        <v>3</v>
      </c>
      <c r="D17" s="17">
        <f t="shared" si="3"/>
        <v>3.25</v>
      </c>
      <c r="E17" s="17">
        <f t="shared" si="3"/>
        <v>3.25</v>
      </c>
      <c r="F17" s="18" t="str">
        <f t="shared" si="3"/>
        <v/>
      </c>
      <c r="G17" s="18">
        <f t="shared" si="4"/>
        <v>14.5</v>
      </c>
      <c r="H17" s="17">
        <f t="shared" si="4"/>
        <v>6.5</v>
      </c>
    </row>
    <row r="18" spans="1:8" x14ac:dyDescent="0.3">
      <c r="A18" s="8">
        <v>2027</v>
      </c>
      <c r="B18" s="17" t="str">
        <f t="shared" ref="B18:F21" si="5">+IF(ISNUMBER(B7),B7/1000,"")</f>
        <v/>
      </c>
      <c r="C18" s="17" t="str">
        <f t="shared" si="3"/>
        <v/>
      </c>
      <c r="D18" s="17" t="str">
        <f>+IF(ISNUMBER(D7),D7/1000,"")</f>
        <v/>
      </c>
      <c r="E18" s="17">
        <f t="shared" si="3"/>
        <v>3.25</v>
      </c>
      <c r="F18" s="18" t="str">
        <f t="shared" si="3"/>
        <v/>
      </c>
      <c r="G18" s="18">
        <f t="shared" si="4"/>
        <v>3.25</v>
      </c>
      <c r="H18" s="17">
        <f t="shared" si="4"/>
        <v>3.25</v>
      </c>
    </row>
    <row r="19" spans="1:8" x14ac:dyDescent="0.3">
      <c r="A19" s="8">
        <v>2028</v>
      </c>
      <c r="B19" s="17" t="str">
        <f t="shared" si="5"/>
        <v/>
      </c>
      <c r="C19" s="17" t="str">
        <f t="shared" si="3"/>
        <v/>
      </c>
      <c r="D19" s="17" t="str">
        <f t="shared" si="3"/>
        <v/>
      </c>
      <c r="E19" s="17">
        <f t="shared" si="3"/>
        <v>4.25</v>
      </c>
      <c r="F19" s="18" t="str">
        <f t="shared" si="3"/>
        <v/>
      </c>
      <c r="G19" s="18">
        <f t="shared" si="4"/>
        <v>4.25</v>
      </c>
      <c r="H19" s="17">
        <f t="shared" si="4"/>
        <v>4.25</v>
      </c>
    </row>
    <row r="20" spans="1:8" x14ac:dyDescent="0.3">
      <c r="A20" s="8">
        <v>2029</v>
      </c>
      <c r="B20" s="17" t="str">
        <f t="shared" si="5"/>
        <v/>
      </c>
      <c r="C20" s="17" t="str">
        <f t="shared" si="3"/>
        <v/>
      </c>
      <c r="D20" s="17" t="str">
        <f t="shared" si="3"/>
        <v/>
      </c>
      <c r="E20" s="17">
        <f t="shared" si="3"/>
        <v>3.25</v>
      </c>
      <c r="F20" s="18" t="str">
        <f t="shared" si="3"/>
        <v/>
      </c>
      <c r="G20" s="18">
        <f t="shared" si="4"/>
        <v>3.25</v>
      </c>
      <c r="H20" s="17">
        <f t="shared" si="4"/>
        <v>3.25</v>
      </c>
    </row>
    <row r="21" spans="1:8" ht="15" thickBot="1" x14ac:dyDescent="0.35">
      <c r="A21" s="8" t="s">
        <v>11</v>
      </c>
      <c r="B21" s="19" t="str">
        <f t="shared" si="5"/>
        <v/>
      </c>
      <c r="C21" s="19" t="str">
        <f t="shared" si="5"/>
        <v/>
      </c>
      <c r="D21" s="19" t="str">
        <f t="shared" si="5"/>
        <v/>
      </c>
      <c r="E21" s="19"/>
      <c r="F21" s="20" t="str">
        <f t="shared" si="5"/>
        <v/>
      </c>
      <c r="G21" s="20"/>
      <c r="H21" s="19"/>
    </row>
    <row r="22" spans="1:8" x14ac:dyDescent="0.3">
      <c r="A22" s="14" t="s">
        <v>12</v>
      </c>
      <c r="B22" s="23">
        <f t="shared" ref="B22:H22" si="6">SUM(B15:B21)</f>
        <v>5</v>
      </c>
      <c r="C22" s="23">
        <f t="shared" si="6"/>
        <v>3.1494</v>
      </c>
      <c r="D22" s="23">
        <f t="shared" si="6"/>
        <v>4.25</v>
      </c>
      <c r="E22" s="23">
        <f t="shared" si="6"/>
        <v>16</v>
      </c>
      <c r="F22" s="24">
        <f t="shared" si="6"/>
        <v>0.23629</v>
      </c>
      <c r="G22" s="24">
        <f t="shared" si="6"/>
        <v>28.63569</v>
      </c>
      <c r="H22" s="23">
        <f t="shared" si="6"/>
        <v>20.48629</v>
      </c>
    </row>
    <row r="23" spans="1:8" x14ac:dyDescent="0.3">
      <c r="G23" s="6"/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CC003-F6C7-4D20-BAD2-1F4577EA318F}">
  <dimension ref="A1:H23"/>
  <sheetViews>
    <sheetView workbookViewId="0">
      <selection activeCell="C4" sqref="C4"/>
    </sheetView>
  </sheetViews>
  <sheetFormatPr defaultRowHeight="14.4" x14ac:dyDescent="0.3"/>
  <cols>
    <col min="1" max="1" width="15.109375" bestFit="1" customWidth="1"/>
    <col min="2" max="5" width="12.6640625" customWidth="1"/>
    <col min="6" max="6" width="11.44140625" customWidth="1"/>
  </cols>
  <sheetData>
    <row r="1" spans="1:8" x14ac:dyDescent="0.3">
      <c r="A1" s="2" t="s">
        <v>0</v>
      </c>
      <c r="B1" s="5">
        <v>45473</v>
      </c>
    </row>
    <row r="2" spans="1:8" x14ac:dyDescent="0.3">
      <c r="A2" s="2" t="s">
        <v>1</v>
      </c>
    </row>
    <row r="3" spans="1:8" ht="48" customHeight="1" x14ac:dyDescent="0.3">
      <c r="A3" s="7" t="s">
        <v>2</v>
      </c>
      <c r="B3" s="3" t="s">
        <v>3</v>
      </c>
      <c r="C3" s="3" t="s">
        <v>4</v>
      </c>
      <c r="D3" s="3" t="s">
        <v>5</v>
      </c>
      <c r="E3" s="4" t="s">
        <v>15</v>
      </c>
      <c r="F3" s="4" t="s">
        <v>8</v>
      </c>
      <c r="G3" s="4" t="s">
        <v>9</v>
      </c>
      <c r="H3" s="4" t="s">
        <v>10</v>
      </c>
    </row>
    <row r="4" spans="1:8" x14ac:dyDescent="0.3">
      <c r="A4" s="8">
        <v>2024</v>
      </c>
      <c r="B4" s="9"/>
      <c r="C4" s="9">
        <v>110</v>
      </c>
      <c r="D4" s="9">
        <v>500</v>
      </c>
      <c r="E4" s="9"/>
      <c r="F4" s="10">
        <v>244</v>
      </c>
      <c r="G4" s="11">
        <f t="shared" ref="G4:G10" si="0">SUM(B4:F4)</f>
        <v>854</v>
      </c>
      <c r="H4" s="12">
        <f>SUM(D4:F4)</f>
        <v>744</v>
      </c>
    </row>
    <row r="5" spans="1:8" x14ac:dyDescent="0.3">
      <c r="A5" s="8">
        <v>2025</v>
      </c>
      <c r="B5" s="9"/>
      <c r="C5" s="9"/>
      <c r="D5" s="9">
        <v>500</v>
      </c>
      <c r="E5" s="9">
        <v>2000</v>
      </c>
      <c r="F5" s="10">
        <v>7</v>
      </c>
      <c r="G5" s="11">
        <f t="shared" si="0"/>
        <v>2507</v>
      </c>
      <c r="H5" s="12">
        <f t="shared" ref="H5:H10" si="1">SUM(D5:F5)</f>
        <v>2507</v>
      </c>
    </row>
    <row r="6" spans="1:8" x14ac:dyDescent="0.3">
      <c r="A6" s="8">
        <v>2026</v>
      </c>
      <c r="B6" s="9">
        <v>5000</v>
      </c>
      <c r="C6" s="9">
        <v>3000</v>
      </c>
      <c r="D6" s="9">
        <v>3250</v>
      </c>
      <c r="E6" s="9">
        <v>3250</v>
      </c>
      <c r="F6" s="10"/>
      <c r="G6" s="11">
        <f t="shared" si="0"/>
        <v>14500</v>
      </c>
      <c r="H6" s="12">
        <f t="shared" si="1"/>
        <v>6500</v>
      </c>
    </row>
    <row r="7" spans="1:8" x14ac:dyDescent="0.3">
      <c r="A7" s="8">
        <v>2027</v>
      </c>
      <c r="B7" s="9"/>
      <c r="C7" s="9"/>
      <c r="D7" s="9"/>
      <c r="E7" s="9">
        <v>3250</v>
      </c>
      <c r="F7" s="10"/>
      <c r="G7" s="11">
        <f t="shared" si="0"/>
        <v>3250</v>
      </c>
      <c r="H7" s="12">
        <f t="shared" si="1"/>
        <v>3250</v>
      </c>
    </row>
    <row r="8" spans="1:8" x14ac:dyDescent="0.3">
      <c r="A8" s="8">
        <v>2028</v>
      </c>
      <c r="B8" s="9"/>
      <c r="C8" s="9"/>
      <c r="D8" s="9"/>
      <c r="E8" s="9">
        <v>4250</v>
      </c>
      <c r="F8" s="10"/>
      <c r="G8" s="11">
        <f t="shared" si="0"/>
        <v>4250</v>
      </c>
      <c r="H8" s="12">
        <f>SUM(D8:F8)</f>
        <v>4250</v>
      </c>
    </row>
    <row r="9" spans="1:8" x14ac:dyDescent="0.3">
      <c r="A9" s="8">
        <v>2029</v>
      </c>
      <c r="B9" s="9"/>
      <c r="C9" s="9"/>
      <c r="D9" s="9"/>
      <c r="E9" s="9">
        <v>3250</v>
      </c>
      <c r="F9" s="10"/>
      <c r="G9" s="11">
        <f t="shared" si="0"/>
        <v>3250</v>
      </c>
      <c r="H9" s="12">
        <f>SUM(D9:F9)</f>
        <v>3250</v>
      </c>
    </row>
    <row r="10" spans="1:8" x14ac:dyDescent="0.3">
      <c r="A10" s="8" t="s">
        <v>18</v>
      </c>
      <c r="B10" s="13"/>
      <c r="C10" s="9"/>
      <c r="D10" s="9"/>
      <c r="E10" s="9"/>
      <c r="F10" s="10"/>
      <c r="G10" s="11">
        <f t="shared" si="0"/>
        <v>0</v>
      </c>
      <c r="H10" s="12">
        <f t="shared" si="1"/>
        <v>0</v>
      </c>
    </row>
    <row r="11" spans="1:8" x14ac:dyDescent="0.3">
      <c r="A11" s="14" t="s">
        <v>12</v>
      </c>
      <c r="B11" s="12">
        <f t="shared" ref="B11:H11" si="2">SUM(B4:B10)</f>
        <v>5000</v>
      </c>
      <c r="C11" s="12">
        <f t="shared" si="2"/>
        <v>3110</v>
      </c>
      <c r="D11" s="12">
        <f t="shared" si="2"/>
        <v>4250</v>
      </c>
      <c r="E11" s="12">
        <f t="shared" si="2"/>
        <v>16000</v>
      </c>
      <c r="F11" s="12">
        <f t="shared" si="2"/>
        <v>251</v>
      </c>
      <c r="G11" s="12">
        <f t="shared" si="2"/>
        <v>28611</v>
      </c>
      <c r="H11" s="12">
        <f t="shared" si="2"/>
        <v>20501</v>
      </c>
    </row>
    <row r="12" spans="1:8" x14ac:dyDescent="0.3">
      <c r="A12" s="14"/>
      <c r="B12" s="1"/>
      <c r="C12" s="1"/>
      <c r="D12" s="1"/>
      <c r="E12" s="1"/>
      <c r="F12" s="1"/>
      <c r="G12" s="15">
        <f>SUM(B11:F11)-G11</f>
        <v>0</v>
      </c>
    </row>
    <row r="13" spans="1:8" x14ac:dyDescent="0.3">
      <c r="A13" s="16" t="s">
        <v>13</v>
      </c>
      <c r="G13" s="14"/>
    </row>
    <row r="14" spans="1:8" x14ac:dyDescent="0.3">
      <c r="A14" s="14" t="s">
        <v>14</v>
      </c>
      <c r="G14" s="14"/>
    </row>
    <row r="15" spans="1:8" x14ac:dyDescent="0.3">
      <c r="A15" s="8">
        <v>2024</v>
      </c>
      <c r="B15" s="17"/>
      <c r="C15" s="17">
        <f>+C4/1000</f>
        <v>0.11</v>
      </c>
      <c r="D15" s="17">
        <f t="shared" ref="D15:H20" si="3">+D4/1000</f>
        <v>0.5</v>
      </c>
      <c r="E15" s="17"/>
      <c r="F15" s="18">
        <f t="shared" si="3"/>
        <v>0.24399999999999999</v>
      </c>
      <c r="G15" s="18">
        <f>+G4/1000</f>
        <v>0.85399999999999998</v>
      </c>
      <c r="H15" s="17">
        <f t="shared" si="3"/>
        <v>0.74399999999999999</v>
      </c>
    </row>
    <row r="16" spans="1:8" x14ac:dyDescent="0.3">
      <c r="A16" s="8">
        <v>2025</v>
      </c>
      <c r="B16" s="17"/>
      <c r="C16" s="17"/>
      <c r="D16" s="17">
        <f t="shared" si="3"/>
        <v>0.5</v>
      </c>
      <c r="E16" s="17">
        <f t="shared" si="3"/>
        <v>2</v>
      </c>
      <c r="F16" s="18"/>
      <c r="G16" s="18">
        <f t="shared" si="3"/>
        <v>2.5070000000000001</v>
      </c>
      <c r="H16" s="17">
        <f t="shared" si="3"/>
        <v>2.5070000000000001</v>
      </c>
    </row>
    <row r="17" spans="1:8" x14ac:dyDescent="0.3">
      <c r="A17" s="8">
        <v>2026</v>
      </c>
      <c r="B17" s="17">
        <f>+B6/1000</f>
        <v>5</v>
      </c>
      <c r="C17" s="17">
        <f>+C6/1000</f>
        <v>3</v>
      </c>
      <c r="D17" s="17">
        <f>+D6/1000</f>
        <v>3.25</v>
      </c>
      <c r="E17" s="17">
        <f>+E6/1000</f>
        <v>3.25</v>
      </c>
      <c r="F17" s="18"/>
      <c r="G17" s="18">
        <f t="shared" si="3"/>
        <v>14.5</v>
      </c>
      <c r="H17" s="17">
        <f t="shared" si="3"/>
        <v>6.5</v>
      </c>
    </row>
    <row r="18" spans="1:8" x14ac:dyDescent="0.3">
      <c r="A18" s="8">
        <v>2027</v>
      </c>
      <c r="B18" s="17"/>
      <c r="C18" s="17"/>
      <c r="D18" s="17"/>
      <c r="E18" s="17">
        <f>+E7/1000</f>
        <v>3.25</v>
      </c>
      <c r="F18" s="18"/>
      <c r="G18" s="18">
        <f t="shared" si="3"/>
        <v>3.25</v>
      </c>
      <c r="H18" s="17">
        <f t="shared" si="3"/>
        <v>3.25</v>
      </c>
    </row>
    <row r="19" spans="1:8" x14ac:dyDescent="0.3">
      <c r="A19" s="8">
        <v>2028</v>
      </c>
      <c r="B19" s="17"/>
      <c r="C19" s="17"/>
      <c r="D19" s="17"/>
      <c r="E19" s="17">
        <f>+E8/1000</f>
        <v>4.25</v>
      </c>
      <c r="F19" s="18"/>
      <c r="G19" s="18">
        <f t="shared" si="3"/>
        <v>4.25</v>
      </c>
      <c r="H19" s="17">
        <f t="shared" si="3"/>
        <v>4.25</v>
      </c>
    </row>
    <row r="20" spans="1:8" x14ac:dyDescent="0.3">
      <c r="A20" s="8">
        <v>2029</v>
      </c>
      <c r="B20" s="17"/>
      <c r="C20" s="17"/>
      <c r="D20" s="17"/>
      <c r="E20" s="17">
        <f>+E9/1000</f>
        <v>3.25</v>
      </c>
      <c r="F20" s="18"/>
      <c r="G20" s="18">
        <f t="shared" si="3"/>
        <v>3.25</v>
      </c>
      <c r="H20" s="17">
        <f t="shared" si="3"/>
        <v>3.25</v>
      </c>
    </row>
    <row r="21" spans="1:8" ht="15" thickBot="1" x14ac:dyDescent="0.35">
      <c r="A21" s="8" t="s">
        <v>18</v>
      </c>
      <c r="B21" s="19"/>
      <c r="C21" s="19"/>
      <c r="D21" s="19"/>
      <c r="E21" s="19"/>
      <c r="F21" s="20"/>
      <c r="G21" s="20"/>
      <c r="H21" s="19"/>
    </row>
    <row r="22" spans="1:8" x14ac:dyDescent="0.3">
      <c r="A22" s="14" t="s">
        <v>12</v>
      </c>
      <c r="B22" s="23">
        <f>SUM(B15:B21)</f>
        <v>5</v>
      </c>
      <c r="C22" s="23">
        <f>SUM(C15:C21)</f>
        <v>3.11</v>
      </c>
      <c r="D22" s="23">
        <f t="shared" ref="D22:E22" si="4">SUM(D15:D21)</f>
        <v>4.25</v>
      </c>
      <c r="E22" s="23">
        <f t="shared" si="4"/>
        <v>16</v>
      </c>
      <c r="F22" s="24">
        <f>SUM(F15:F21)</f>
        <v>0.24399999999999999</v>
      </c>
      <c r="G22" s="24">
        <f>SUM(G15:G21)</f>
        <v>28.611000000000001</v>
      </c>
      <c r="H22" s="23">
        <f>SUM(H15:H21)</f>
        <v>20.501000000000001</v>
      </c>
    </row>
    <row r="23" spans="1:8" x14ac:dyDescent="0.3">
      <c r="G23" s="6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workbookViewId="0">
      <selection activeCell="H28" sqref="H28"/>
    </sheetView>
  </sheetViews>
  <sheetFormatPr defaultRowHeight="14.4" x14ac:dyDescent="0.3"/>
  <cols>
    <col min="1" max="1" width="15.109375" bestFit="1" customWidth="1"/>
    <col min="2" max="5" width="12.6640625" customWidth="1"/>
    <col min="6" max="6" width="11.44140625" customWidth="1"/>
  </cols>
  <sheetData>
    <row r="1" spans="1:8" x14ac:dyDescent="0.3">
      <c r="A1" s="2" t="s">
        <v>0</v>
      </c>
      <c r="B1" s="5">
        <v>45382</v>
      </c>
    </row>
    <row r="2" spans="1:8" x14ac:dyDescent="0.3">
      <c r="A2" s="2" t="s">
        <v>1</v>
      </c>
    </row>
    <row r="3" spans="1:8" ht="48" customHeight="1" x14ac:dyDescent="0.3">
      <c r="A3" s="7" t="s">
        <v>2</v>
      </c>
      <c r="B3" s="3" t="s">
        <v>3</v>
      </c>
      <c r="C3" s="3" t="s">
        <v>4</v>
      </c>
      <c r="D3" s="3" t="s">
        <v>5</v>
      </c>
      <c r="E3" s="4" t="s">
        <v>15</v>
      </c>
      <c r="F3" s="4" t="s">
        <v>8</v>
      </c>
      <c r="G3" s="4" t="s">
        <v>9</v>
      </c>
      <c r="H3" s="4" t="s">
        <v>10</v>
      </c>
    </row>
    <row r="4" spans="1:8" x14ac:dyDescent="0.3">
      <c r="A4" s="8">
        <v>2024</v>
      </c>
      <c r="B4" s="9"/>
      <c r="C4" s="9">
        <v>144</v>
      </c>
      <c r="D4" s="9">
        <v>1000</v>
      </c>
      <c r="E4" s="9"/>
      <c r="F4" s="10">
        <v>202</v>
      </c>
      <c r="G4" s="11">
        <f t="shared" ref="G4:G10" si="0">SUM(B4:F4)</f>
        <v>1346</v>
      </c>
      <c r="H4" s="12">
        <f>SUM(D4:F4)</f>
        <v>1202</v>
      </c>
    </row>
    <row r="5" spans="1:8" x14ac:dyDescent="0.3">
      <c r="A5" s="8">
        <v>2025</v>
      </c>
      <c r="B5" s="9"/>
      <c r="C5" s="9">
        <v>2000</v>
      </c>
      <c r="D5" s="9">
        <v>514</v>
      </c>
      <c r="E5" s="9">
        <v>2000</v>
      </c>
      <c r="F5" s="10"/>
      <c r="G5" s="11">
        <f t="shared" si="0"/>
        <v>4514</v>
      </c>
      <c r="H5" s="12">
        <f t="shared" ref="H5:H10" si="1">SUM(D5:F5)</f>
        <v>2514</v>
      </c>
    </row>
    <row r="6" spans="1:8" x14ac:dyDescent="0.3">
      <c r="A6" s="8">
        <v>2026</v>
      </c>
      <c r="B6" s="9">
        <v>5000</v>
      </c>
      <c r="C6" s="9"/>
      <c r="D6" s="9">
        <v>6750</v>
      </c>
      <c r="E6" s="9">
        <v>3250</v>
      </c>
      <c r="F6" s="10"/>
      <c r="G6" s="11">
        <f t="shared" si="0"/>
        <v>15000</v>
      </c>
      <c r="H6" s="12">
        <f t="shared" si="1"/>
        <v>10000</v>
      </c>
    </row>
    <row r="7" spans="1:8" x14ac:dyDescent="0.3">
      <c r="A7" s="8">
        <v>2027</v>
      </c>
      <c r="B7" s="9"/>
      <c r="C7" s="9"/>
      <c r="D7" s="9"/>
      <c r="E7" s="9">
        <v>2750</v>
      </c>
      <c r="F7" s="10"/>
      <c r="G7" s="11">
        <f t="shared" si="0"/>
        <v>2750</v>
      </c>
      <c r="H7" s="12">
        <f t="shared" si="1"/>
        <v>2750</v>
      </c>
    </row>
    <row r="8" spans="1:8" x14ac:dyDescent="0.3">
      <c r="A8" s="8">
        <v>2028</v>
      </c>
      <c r="B8" s="9"/>
      <c r="C8" s="9"/>
      <c r="D8" s="9"/>
      <c r="E8" s="9">
        <v>4250</v>
      </c>
      <c r="F8" s="10"/>
      <c r="G8" s="11">
        <f t="shared" si="0"/>
        <v>4250</v>
      </c>
      <c r="H8" s="12">
        <f>SUM(D8:F8)</f>
        <v>4250</v>
      </c>
    </row>
    <row r="9" spans="1:8" x14ac:dyDescent="0.3">
      <c r="A9" s="8">
        <v>2029</v>
      </c>
      <c r="B9" s="9"/>
      <c r="C9" s="9"/>
      <c r="D9" s="9"/>
      <c r="E9" s="9">
        <v>1250</v>
      </c>
      <c r="F9" s="10"/>
      <c r="G9" s="11">
        <f t="shared" si="0"/>
        <v>1250</v>
      </c>
      <c r="H9" s="12">
        <f>SUM(D9:F9)</f>
        <v>1250</v>
      </c>
    </row>
    <row r="10" spans="1:8" x14ac:dyDescent="0.3">
      <c r="A10" s="8" t="s">
        <v>18</v>
      </c>
      <c r="B10" s="13"/>
      <c r="C10" s="9"/>
      <c r="D10" s="9"/>
      <c r="E10" s="9"/>
      <c r="F10" s="10"/>
      <c r="G10" s="11">
        <f t="shared" si="0"/>
        <v>0</v>
      </c>
      <c r="H10" s="12">
        <f t="shared" si="1"/>
        <v>0</v>
      </c>
    </row>
    <row r="11" spans="1:8" x14ac:dyDescent="0.3">
      <c r="A11" s="14" t="s">
        <v>12</v>
      </c>
      <c r="B11" s="12">
        <f t="shared" ref="B11:H11" si="2">SUM(B4:B10)</f>
        <v>5000</v>
      </c>
      <c r="C11" s="12">
        <f t="shared" si="2"/>
        <v>2144</v>
      </c>
      <c r="D11" s="12">
        <f t="shared" si="2"/>
        <v>8264</v>
      </c>
      <c r="E11" s="12">
        <f t="shared" si="2"/>
        <v>13500</v>
      </c>
      <c r="F11" s="12">
        <f t="shared" si="2"/>
        <v>202</v>
      </c>
      <c r="G11" s="12">
        <f t="shared" si="2"/>
        <v>29110</v>
      </c>
      <c r="H11" s="12">
        <f t="shared" si="2"/>
        <v>21966</v>
      </c>
    </row>
    <row r="12" spans="1:8" x14ac:dyDescent="0.3">
      <c r="A12" s="14"/>
      <c r="B12" s="1"/>
      <c r="C12" s="1"/>
      <c r="D12" s="1"/>
      <c r="E12" s="1"/>
      <c r="F12" s="1"/>
      <c r="G12" s="15">
        <f>SUM(B11:F11)-G11</f>
        <v>0</v>
      </c>
    </row>
    <row r="13" spans="1:8" x14ac:dyDescent="0.3">
      <c r="A13" s="16" t="s">
        <v>13</v>
      </c>
      <c r="G13" s="14"/>
    </row>
    <row r="14" spans="1:8" x14ac:dyDescent="0.3">
      <c r="A14" s="14" t="s">
        <v>14</v>
      </c>
      <c r="G14" s="14"/>
    </row>
    <row r="15" spans="1:8" x14ac:dyDescent="0.3">
      <c r="A15" s="8">
        <v>2024</v>
      </c>
      <c r="B15" s="17"/>
      <c r="C15" s="17">
        <f>+C4/1000</f>
        <v>0.14399999999999999</v>
      </c>
      <c r="D15" s="17">
        <f t="shared" ref="D15:H16" si="3">+D4/1000</f>
        <v>1</v>
      </c>
      <c r="E15" s="17"/>
      <c r="F15" s="18">
        <f t="shared" si="3"/>
        <v>0.20200000000000001</v>
      </c>
      <c r="G15" s="18">
        <f>+G4/1000</f>
        <v>1.3460000000000001</v>
      </c>
      <c r="H15" s="17">
        <f t="shared" si="3"/>
        <v>1.202</v>
      </c>
    </row>
    <row r="16" spans="1:8" x14ac:dyDescent="0.3">
      <c r="A16" s="8">
        <v>2025</v>
      </c>
      <c r="B16" s="17"/>
      <c r="C16" s="17">
        <f>+C5/1000</f>
        <v>2</v>
      </c>
      <c r="D16" s="17">
        <f t="shared" si="3"/>
        <v>0.51400000000000001</v>
      </c>
      <c r="E16" s="17">
        <f t="shared" si="3"/>
        <v>2</v>
      </c>
      <c r="F16" s="18"/>
      <c r="G16" s="18">
        <f t="shared" si="3"/>
        <v>4.5140000000000002</v>
      </c>
      <c r="H16" s="17">
        <f t="shared" si="3"/>
        <v>2.5139999999999998</v>
      </c>
    </row>
    <row r="17" spans="1:8" x14ac:dyDescent="0.3">
      <c r="A17" s="8">
        <v>2026</v>
      </c>
      <c r="B17" s="17">
        <f>+B6/1000</f>
        <v>5</v>
      </c>
      <c r="C17" s="17"/>
      <c r="D17" s="17">
        <f>+D6/1000</f>
        <v>6.75</v>
      </c>
      <c r="E17" s="17">
        <f>+E6/1000</f>
        <v>3.25</v>
      </c>
      <c r="F17" s="18"/>
      <c r="G17" s="18">
        <f t="shared" ref="G17:H20" si="4">+G6/1000</f>
        <v>15</v>
      </c>
      <c r="H17" s="17">
        <f t="shared" si="4"/>
        <v>10</v>
      </c>
    </row>
    <row r="18" spans="1:8" x14ac:dyDescent="0.3">
      <c r="A18" s="8">
        <v>2027</v>
      </c>
      <c r="B18" s="17"/>
      <c r="C18" s="17"/>
      <c r="D18" s="17"/>
      <c r="E18" s="17">
        <f>+E7/1000</f>
        <v>2.75</v>
      </c>
      <c r="F18" s="18"/>
      <c r="G18" s="18">
        <f t="shared" si="4"/>
        <v>2.75</v>
      </c>
      <c r="H18" s="17">
        <f t="shared" si="4"/>
        <v>2.75</v>
      </c>
    </row>
    <row r="19" spans="1:8" x14ac:dyDescent="0.3">
      <c r="A19" s="8">
        <v>2028</v>
      </c>
      <c r="B19" s="17"/>
      <c r="C19" s="17"/>
      <c r="D19" s="17"/>
      <c r="E19" s="17">
        <f>+E8/1000</f>
        <v>4.25</v>
      </c>
      <c r="F19" s="18"/>
      <c r="G19" s="18">
        <f t="shared" si="4"/>
        <v>4.25</v>
      </c>
      <c r="H19" s="17">
        <f t="shared" si="4"/>
        <v>4.25</v>
      </c>
    </row>
    <row r="20" spans="1:8" x14ac:dyDescent="0.3">
      <c r="A20" s="8">
        <v>2029</v>
      </c>
      <c r="B20" s="17"/>
      <c r="C20" s="17"/>
      <c r="D20" s="17"/>
      <c r="E20" s="17">
        <f>+E9/1000</f>
        <v>1.25</v>
      </c>
      <c r="F20" s="18"/>
      <c r="G20" s="18">
        <f t="shared" si="4"/>
        <v>1.25</v>
      </c>
      <c r="H20" s="17">
        <f t="shared" si="4"/>
        <v>1.25</v>
      </c>
    </row>
    <row r="21" spans="1:8" ht="15" thickBot="1" x14ac:dyDescent="0.35">
      <c r="A21" s="8" t="s">
        <v>18</v>
      </c>
      <c r="B21" s="19"/>
      <c r="C21" s="19"/>
      <c r="D21" s="19"/>
      <c r="E21" s="19"/>
      <c r="F21" s="20"/>
      <c r="G21" s="20"/>
      <c r="H21" s="19"/>
    </row>
    <row r="22" spans="1:8" x14ac:dyDescent="0.3">
      <c r="A22" s="14" t="s">
        <v>12</v>
      </c>
      <c r="B22" s="21">
        <f>SUM(B15:B21)</f>
        <v>5</v>
      </c>
      <c r="C22" s="21">
        <f>SUM(C15:C21)</f>
        <v>2.1440000000000001</v>
      </c>
      <c r="D22" s="21">
        <f t="shared" ref="D22:E22" si="5">SUM(D15:D21)</f>
        <v>8.2639999999999993</v>
      </c>
      <c r="E22" s="21">
        <f t="shared" si="5"/>
        <v>13.5</v>
      </c>
      <c r="F22" s="22">
        <f>SUM(F15:F21)</f>
        <v>0.20200000000000001</v>
      </c>
      <c r="G22" s="22">
        <f>SUM(G15:G21)</f>
        <v>29.11</v>
      </c>
      <c r="H22" s="21">
        <f>SUM(H15:H21)</f>
        <v>21.966000000000001</v>
      </c>
    </row>
    <row r="23" spans="1:8" x14ac:dyDescent="0.3">
      <c r="G23" s="6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9193E09CD29E4AAE79BBA558A44DCD" ma:contentTypeVersion="6" ma:contentTypeDescription="Create a new document." ma:contentTypeScope="" ma:versionID="77596256a219b91a7dae25fda48f1906">
  <xsd:schema xmlns:xsd="http://www.w3.org/2001/XMLSchema" xmlns:xs="http://www.w3.org/2001/XMLSchema" xmlns:p="http://schemas.microsoft.com/office/2006/metadata/properties" xmlns:ns2="91ea378e-aa02-4604-ab73-256e7408d52d" targetNamespace="http://schemas.microsoft.com/office/2006/metadata/properties" ma:root="true" ma:fieldsID="8cbb6f586e7d10e557d1aab9e11a03ed" ns2:_="">
    <xsd:import namespace="91ea378e-aa02-4604-ab73-256e7408d5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ea378e-aa02-4604-ab73-256e7408d5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aace41c2-8316-4075-b2a0-feb75f14e2c3" ContentTypeId="0x0101" PreviousValue="false"/>
</file>

<file path=customXml/itemProps1.xml><?xml version="1.0" encoding="utf-8"?>
<ds:datastoreItem xmlns:ds="http://schemas.openxmlformats.org/officeDocument/2006/customXml" ds:itemID="{58B0CDEA-65CF-42E5-A59A-A78BCC49E8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ea378e-aa02-4604-ab73-256e7408d5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245B96-A21E-4023-BB56-3200A9C469CB}">
  <ds:schemaRefs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ce219c25-431a-4613-96aa-5cae5b1def7f"/>
    <ds:schemaRef ds:uri="http://schemas.microsoft.com/office/infopath/2007/PartnerControls"/>
    <ds:schemaRef ds:uri="91586e03-0468-495d-8bc7-674a2526f422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A12DBA0-15CF-47F5-88F4-B3BFA03AF43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E96E5FD-3200-4807-87B2-BD5F6B0A77C6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f0bc4404-d96b-4544-9544-a30b749faca9}" enabled="1" method="Standard" siteId="{176bdcf0-2ce3-4610-962a-d59c1f5ce9f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SVE 25T3</vt:lpstr>
      <vt:lpstr>SVE 25T2</vt:lpstr>
      <vt:lpstr>SVE 25T1</vt:lpstr>
      <vt:lpstr>SVE24Q4</vt:lpstr>
      <vt:lpstr>SVE24Q3</vt:lpstr>
      <vt:lpstr>SVE24Q2</vt:lpstr>
      <vt:lpstr>SVE24Q1</vt:lpstr>
    </vt:vector>
  </TitlesOfParts>
  <Manager/>
  <Company>ICA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Madelene Gummesson</dc:creator>
  <cp:keywords/>
  <dc:description/>
  <cp:lastModifiedBy>Åsa Skogsfors</cp:lastModifiedBy>
  <cp:revision/>
  <dcterms:created xsi:type="dcterms:W3CDTF">2017-05-18T06:46:23Z</dcterms:created>
  <dcterms:modified xsi:type="dcterms:W3CDTF">2026-02-04T15:53:18Z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f0bc4404-d96b-4544-9544-a30b749faca9_Enabled">
    <vt:lpwstr>true</vt:lpwstr>
  </property>
  <property fmtid="{D5CDD505-2E9C-101B-9397-08002B2CF9AE}" pid="5" name="MSIP_Label_f0bc4404-d96b-4544-9544-a30b749faca9_SetDate">
    <vt:lpwstr>2020-10-12T11:04:00Z</vt:lpwstr>
  </property>
  <property fmtid="{D5CDD505-2E9C-101B-9397-08002B2CF9AE}" pid="6" name="MSIP_Label_f0bc4404-d96b-4544-9544-a30b749faca9_Method">
    <vt:lpwstr>Standard</vt:lpwstr>
  </property>
  <property fmtid="{D5CDD505-2E9C-101B-9397-08002B2CF9AE}" pid="7" name="MSIP_Label_f0bc4404-d96b-4544-9544-a30b749faca9_Name">
    <vt:lpwstr>Internal</vt:lpwstr>
  </property>
  <property fmtid="{D5CDD505-2E9C-101B-9397-08002B2CF9AE}" pid="8" name="MSIP_Label_f0bc4404-d96b-4544-9544-a30b749faca9_SiteId">
    <vt:lpwstr>176bdcf0-2ce3-4610-962a-d59c1f5ce9f6</vt:lpwstr>
  </property>
  <property fmtid="{D5CDD505-2E9C-101B-9397-08002B2CF9AE}" pid="9" name="MSIP_Label_f0bc4404-d96b-4544-9544-a30b749faca9_ActionId">
    <vt:lpwstr/>
  </property>
  <property fmtid="{D5CDD505-2E9C-101B-9397-08002B2CF9AE}" pid="10" name="MSIP_Label_f0bc4404-d96b-4544-9544-a30b749faca9_ContentBits">
    <vt:lpwstr>0</vt:lpwstr>
  </property>
  <property fmtid="{D5CDD505-2E9C-101B-9397-08002B2CF9AE}" pid="11" name="MediaServiceImageTags">
    <vt:lpwstr/>
  </property>
  <property fmtid="{D5CDD505-2E9C-101B-9397-08002B2CF9AE}" pid="12" name="ContentTypeId">
    <vt:lpwstr>0x0101002B9193E09CD29E4AAE79BBA558A44DCD</vt:lpwstr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xd_Signature">
    <vt:bool>false</vt:bool>
  </property>
  <property fmtid="{D5CDD505-2E9C-101B-9397-08002B2CF9AE}" pid="19" name="Order">
    <vt:r8>13600</vt:r8>
  </property>
</Properties>
</file>